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приложение 5" sheetId="4" r:id="rId1"/>
  </sheets>
  <calcPr calcId="144525"/>
</workbook>
</file>

<file path=xl/calcChain.xml><?xml version="1.0" encoding="utf-8"?>
<calcChain xmlns="http://schemas.openxmlformats.org/spreadsheetml/2006/main">
  <c r="I136" i="4" l="1"/>
  <c r="I57" i="4"/>
  <c r="I56" i="4"/>
  <c r="I58" i="4"/>
  <c r="J58" i="4"/>
  <c r="J57" i="4"/>
  <c r="K57" i="4"/>
  <c r="J56" i="4"/>
  <c r="K56" i="4"/>
  <c r="I218" i="4"/>
  <c r="I147" i="4" s="1"/>
  <c r="I149" i="4"/>
  <c r="J149" i="4"/>
  <c r="K149" i="4"/>
  <c r="I148" i="4"/>
  <c r="J148" i="4"/>
  <c r="K148" i="4"/>
  <c r="J147" i="4"/>
  <c r="K147" i="4"/>
  <c r="I220" i="4"/>
  <c r="I219" i="4"/>
  <c r="E266" i="4"/>
  <c r="E265" i="4"/>
  <c r="E264" i="4"/>
  <c r="E263" i="4"/>
  <c r="K262" i="4"/>
  <c r="J262" i="4"/>
  <c r="I262" i="4"/>
  <c r="H262" i="4"/>
  <c r="G262" i="4"/>
  <c r="F262" i="4"/>
  <c r="E236" i="4"/>
  <c r="E235" i="4"/>
  <c r="E234" i="4"/>
  <c r="E233" i="4"/>
  <c r="K232" i="4"/>
  <c r="J232" i="4"/>
  <c r="I232" i="4"/>
  <c r="H232" i="4"/>
  <c r="G232" i="4"/>
  <c r="F232" i="4"/>
  <c r="E231" i="4"/>
  <c r="E230" i="4"/>
  <c r="E229" i="4"/>
  <c r="E228" i="4"/>
  <c r="K227" i="4"/>
  <c r="J227" i="4"/>
  <c r="I227" i="4"/>
  <c r="H227" i="4"/>
  <c r="G227" i="4"/>
  <c r="F227" i="4"/>
  <c r="E262" i="4" l="1"/>
  <c r="E232" i="4"/>
  <c r="E227" i="4"/>
  <c r="G302" i="4"/>
  <c r="H302" i="4"/>
  <c r="I303" i="4"/>
  <c r="E367" i="4"/>
  <c r="E366" i="4"/>
  <c r="E365" i="4"/>
  <c r="E364" i="4"/>
  <c r="K363" i="4"/>
  <c r="J363" i="4"/>
  <c r="I363" i="4"/>
  <c r="H363" i="4"/>
  <c r="G363" i="4"/>
  <c r="F363" i="4"/>
  <c r="E372" i="4"/>
  <c r="E371" i="4"/>
  <c r="E370" i="4"/>
  <c r="E369" i="4"/>
  <c r="K368" i="4"/>
  <c r="J368" i="4"/>
  <c r="I368" i="4"/>
  <c r="H368" i="4"/>
  <c r="G368" i="4"/>
  <c r="F368" i="4"/>
  <c r="E327" i="4"/>
  <c r="E326" i="4"/>
  <c r="J323" i="4"/>
  <c r="E324" i="4"/>
  <c r="K323" i="4"/>
  <c r="I323" i="4"/>
  <c r="H323" i="4"/>
  <c r="I103" i="4"/>
  <c r="I102" i="4"/>
  <c r="G111" i="4"/>
  <c r="H111" i="4"/>
  <c r="I111" i="4"/>
  <c r="J111" i="4"/>
  <c r="K111" i="4"/>
  <c r="E110" i="4" s="1"/>
  <c r="F111" i="4"/>
  <c r="E109" i="4"/>
  <c r="E112" i="4"/>
  <c r="E113" i="4"/>
  <c r="E114" i="4"/>
  <c r="E115" i="4"/>
  <c r="E107" i="4"/>
  <c r="E144" i="4"/>
  <c r="E143" i="4"/>
  <c r="E142" i="4"/>
  <c r="J141" i="4"/>
  <c r="I141" i="4"/>
  <c r="H141" i="4"/>
  <c r="G141" i="4"/>
  <c r="F141" i="4"/>
  <c r="E141" i="4" s="1"/>
  <c r="E139" i="4"/>
  <c r="E138" i="4"/>
  <c r="E137" i="4"/>
  <c r="J136" i="4"/>
  <c r="H136" i="4"/>
  <c r="G136" i="4"/>
  <c r="F136" i="4"/>
  <c r="E363" i="4" l="1"/>
  <c r="E368" i="4"/>
  <c r="F323" i="4"/>
  <c r="E136" i="4"/>
  <c r="E111" i="4"/>
  <c r="I305" i="4"/>
  <c r="I304" i="4"/>
  <c r="J304" i="4"/>
  <c r="K304" i="4"/>
  <c r="J218" i="4"/>
  <c r="K218" i="4"/>
  <c r="I297" i="4"/>
  <c r="J297" i="4"/>
  <c r="K297" i="4"/>
  <c r="I292" i="4"/>
  <c r="J292" i="4"/>
  <c r="K292" i="4"/>
  <c r="J220" i="4"/>
  <c r="K220" i="4"/>
  <c r="J219" i="4"/>
  <c r="K219" i="4"/>
  <c r="K217" i="4" s="1"/>
  <c r="J217" i="4"/>
  <c r="I167" i="4"/>
  <c r="J167" i="4"/>
  <c r="K167" i="4"/>
  <c r="I157" i="4"/>
  <c r="J157" i="4"/>
  <c r="K157" i="4"/>
  <c r="I155" i="4"/>
  <c r="J155" i="4"/>
  <c r="K155" i="4"/>
  <c r="I154" i="4"/>
  <c r="J154" i="4"/>
  <c r="K154" i="4"/>
  <c r="I153" i="4"/>
  <c r="J153" i="4"/>
  <c r="K153" i="4"/>
  <c r="I152" i="4" l="1"/>
  <c r="J152" i="4"/>
  <c r="K152" i="4"/>
  <c r="I217" i="4"/>
  <c r="K146" i="4"/>
  <c r="I44" i="4"/>
  <c r="J44" i="4"/>
  <c r="K44" i="4"/>
  <c r="I146" i="4" l="1"/>
  <c r="J146" i="4"/>
  <c r="H220" i="4"/>
  <c r="H219" i="4"/>
  <c r="H218" i="4"/>
  <c r="E271" i="4"/>
  <c r="E270" i="4"/>
  <c r="E269" i="4"/>
  <c r="E268" i="4"/>
  <c r="K267" i="4"/>
  <c r="J267" i="4"/>
  <c r="I267" i="4"/>
  <c r="H267" i="4"/>
  <c r="G267" i="4"/>
  <c r="F267" i="4"/>
  <c r="E241" i="4"/>
  <c r="E240" i="4"/>
  <c r="E239" i="4"/>
  <c r="E238" i="4"/>
  <c r="K237" i="4"/>
  <c r="J237" i="4"/>
  <c r="I237" i="4"/>
  <c r="H237" i="4"/>
  <c r="G237" i="4"/>
  <c r="F237" i="4"/>
  <c r="E267" i="4" l="1"/>
  <c r="E237" i="4"/>
  <c r="H64" i="4"/>
  <c r="H62" i="4"/>
  <c r="H63" i="4"/>
  <c r="H66" i="4"/>
  <c r="I66" i="4"/>
  <c r="J66" i="4"/>
  <c r="K66" i="4"/>
  <c r="H153" i="4" l="1"/>
  <c r="E286" i="4"/>
  <c r="E285" i="4"/>
  <c r="E284" i="4"/>
  <c r="E283" i="4"/>
  <c r="K282" i="4"/>
  <c r="J282" i="4"/>
  <c r="I282" i="4"/>
  <c r="H282" i="4"/>
  <c r="G282" i="4"/>
  <c r="F282" i="4"/>
  <c r="H155" i="4"/>
  <c r="H154" i="4"/>
  <c r="I63" i="4"/>
  <c r="J63" i="4"/>
  <c r="K63" i="4"/>
  <c r="I62" i="4"/>
  <c r="J62" i="4"/>
  <c r="K62" i="4"/>
  <c r="H45" i="4"/>
  <c r="I45" i="4"/>
  <c r="J45" i="4"/>
  <c r="H44" i="4"/>
  <c r="H152" i="4" l="1"/>
  <c r="E282" i="4"/>
  <c r="G329" i="4" l="1"/>
  <c r="G155" i="4" l="1"/>
  <c r="G154" i="4"/>
  <c r="E211" i="4"/>
  <c r="E210" i="4"/>
  <c r="E209" i="4"/>
  <c r="E208" i="4"/>
  <c r="K207" i="4"/>
  <c r="J207" i="4"/>
  <c r="I207" i="4"/>
  <c r="H207" i="4"/>
  <c r="G207" i="4"/>
  <c r="F207" i="4"/>
  <c r="E207" i="4" l="1"/>
  <c r="G330" i="4"/>
  <c r="E397" i="4"/>
  <c r="E396" i="4"/>
  <c r="E395" i="4"/>
  <c r="E394" i="4"/>
  <c r="K393" i="4"/>
  <c r="J393" i="4"/>
  <c r="I393" i="4"/>
  <c r="H393" i="4"/>
  <c r="G393" i="4"/>
  <c r="F393" i="4"/>
  <c r="G220" i="4"/>
  <c r="G149" i="4" s="1"/>
  <c r="G219" i="4"/>
  <c r="G148" i="4" s="1"/>
  <c r="G218" i="4"/>
  <c r="E281" i="4"/>
  <c r="E280" i="4"/>
  <c r="E279" i="4"/>
  <c r="E278" i="4"/>
  <c r="K277" i="4"/>
  <c r="J277" i="4"/>
  <c r="I277" i="4"/>
  <c r="H277" i="4"/>
  <c r="G277" i="4"/>
  <c r="F277" i="4"/>
  <c r="G153" i="4"/>
  <c r="E206" i="4"/>
  <c r="E205" i="4"/>
  <c r="E204" i="4"/>
  <c r="E203" i="4"/>
  <c r="K202" i="4"/>
  <c r="J202" i="4"/>
  <c r="I202" i="4"/>
  <c r="H202" i="4"/>
  <c r="G202" i="4"/>
  <c r="F202" i="4"/>
  <c r="G325" i="4" l="1"/>
  <c r="E202" i="4"/>
  <c r="E393" i="4"/>
  <c r="G147" i="4"/>
  <c r="G146" i="4" s="1"/>
  <c r="E277" i="4"/>
  <c r="E191" i="4"/>
  <c r="E190" i="4"/>
  <c r="E189" i="4"/>
  <c r="E188" i="4"/>
  <c r="K187" i="4"/>
  <c r="J187" i="4"/>
  <c r="I187" i="4"/>
  <c r="H187" i="4"/>
  <c r="G187" i="4"/>
  <c r="F187" i="4"/>
  <c r="E325" i="4" l="1"/>
  <c r="G323" i="4"/>
  <c r="E323" i="4" s="1"/>
  <c r="E187" i="4"/>
  <c r="E176" i="4"/>
  <c r="E175" i="4"/>
  <c r="E174" i="4"/>
  <c r="E173" i="4"/>
  <c r="K172" i="4"/>
  <c r="J172" i="4"/>
  <c r="I172" i="4"/>
  <c r="H172" i="4"/>
  <c r="G172" i="4"/>
  <c r="F172" i="4"/>
  <c r="E171" i="4"/>
  <c r="E170" i="4"/>
  <c r="E169" i="4"/>
  <c r="E168" i="4"/>
  <c r="H167" i="4"/>
  <c r="G167" i="4"/>
  <c r="F167" i="4"/>
  <c r="E172" i="4" l="1"/>
  <c r="E167" i="4"/>
  <c r="E387" i="4"/>
  <c r="E386" i="4"/>
  <c r="E385" i="4"/>
  <c r="E384" i="4"/>
  <c r="K383" i="4"/>
  <c r="J383" i="4"/>
  <c r="I383" i="4"/>
  <c r="H383" i="4"/>
  <c r="G383" i="4"/>
  <c r="F383" i="4"/>
  <c r="F388" i="4"/>
  <c r="G388" i="4"/>
  <c r="H388" i="4"/>
  <c r="I388" i="4"/>
  <c r="J388" i="4"/>
  <c r="K388" i="4"/>
  <c r="E389" i="4"/>
  <c r="E390" i="4"/>
  <c r="E391" i="4"/>
  <c r="E392" i="4"/>
  <c r="E388" i="4" l="1"/>
  <c r="E383" i="4"/>
  <c r="G247" i="4"/>
  <c r="J329" i="4" l="1"/>
  <c r="J303" i="4" s="1"/>
  <c r="J302" i="4" s="1"/>
  <c r="K329" i="4"/>
  <c r="K303" i="4" s="1"/>
  <c r="K302" i="4" s="1"/>
  <c r="G318" i="4"/>
  <c r="H318" i="4"/>
  <c r="I318" i="4"/>
  <c r="J318" i="4"/>
  <c r="K318" i="4"/>
  <c r="G313" i="4"/>
  <c r="H313" i="4"/>
  <c r="I313" i="4"/>
  <c r="J313" i="4"/>
  <c r="K313" i="4"/>
  <c r="I302" i="4"/>
  <c r="G197" i="4"/>
  <c r="H197" i="4"/>
  <c r="I197" i="4"/>
  <c r="J197" i="4"/>
  <c r="K197" i="4"/>
  <c r="G182" i="4"/>
  <c r="H182" i="4"/>
  <c r="I182" i="4"/>
  <c r="J182" i="4"/>
  <c r="K182" i="4"/>
  <c r="L182" i="4"/>
  <c r="G177" i="4"/>
  <c r="H177" i="4"/>
  <c r="I177" i="4"/>
  <c r="J177" i="4"/>
  <c r="K177" i="4"/>
  <c r="G162" i="4"/>
  <c r="H162" i="4"/>
  <c r="I162" i="4"/>
  <c r="J162" i="4"/>
  <c r="K162" i="4"/>
  <c r="G157" i="4"/>
  <c r="H157" i="4"/>
  <c r="G297" i="4"/>
  <c r="H297" i="4"/>
  <c r="G292" i="4"/>
  <c r="H292" i="4"/>
  <c r="H149" i="4"/>
  <c r="H148" i="4"/>
  <c r="H217" i="4"/>
  <c r="G66" i="4"/>
  <c r="G63" i="4"/>
  <c r="H61" i="4"/>
  <c r="G62" i="4"/>
  <c r="K61" i="4"/>
  <c r="J61" i="4"/>
  <c r="G104" i="4"/>
  <c r="G58" i="4" s="1"/>
  <c r="H104" i="4"/>
  <c r="H58" i="4" s="1"/>
  <c r="I104" i="4"/>
  <c r="J104" i="4"/>
  <c r="K104" i="4"/>
  <c r="K58" i="4" s="1"/>
  <c r="G103" i="4"/>
  <c r="H103" i="4"/>
  <c r="H57" i="4" s="1"/>
  <c r="J103" i="4"/>
  <c r="K103" i="4"/>
  <c r="G102" i="4"/>
  <c r="G56" i="4" s="1"/>
  <c r="H102" i="4"/>
  <c r="H56" i="4" s="1"/>
  <c r="J102" i="4"/>
  <c r="K102" i="4"/>
  <c r="I16" i="4"/>
  <c r="J16" i="4"/>
  <c r="K16" i="4"/>
  <c r="G81" i="4"/>
  <c r="H81" i="4"/>
  <c r="I81" i="4"/>
  <c r="J81" i="4"/>
  <c r="K81" i="4"/>
  <c r="G76" i="4"/>
  <c r="H76" i="4"/>
  <c r="I76" i="4"/>
  <c r="J76" i="4"/>
  <c r="K76" i="4"/>
  <c r="G71" i="4"/>
  <c r="H71" i="4"/>
  <c r="I71" i="4"/>
  <c r="J71" i="4"/>
  <c r="K71" i="4"/>
  <c r="G44" i="4"/>
  <c r="H43" i="4"/>
  <c r="I43" i="4"/>
  <c r="J43" i="4"/>
  <c r="K43" i="4"/>
  <c r="G31" i="4"/>
  <c r="H31" i="4"/>
  <c r="I31" i="4"/>
  <c r="J31" i="4"/>
  <c r="K31" i="4"/>
  <c r="G28" i="4"/>
  <c r="H28" i="4"/>
  <c r="I28" i="4"/>
  <c r="J28" i="4"/>
  <c r="G27" i="4"/>
  <c r="H27" i="4"/>
  <c r="H21" i="4" s="1"/>
  <c r="I27" i="4"/>
  <c r="I21" i="4" s="1"/>
  <c r="J27" i="4"/>
  <c r="J21" i="4" s="1"/>
  <c r="K27" i="4"/>
  <c r="G26" i="4"/>
  <c r="H26" i="4"/>
  <c r="H20" i="4" s="1"/>
  <c r="H19" i="4" s="1"/>
  <c r="I26" i="4"/>
  <c r="I20" i="4" s="1"/>
  <c r="J26" i="4"/>
  <c r="J20" i="4" s="1"/>
  <c r="J19" i="4" s="1"/>
  <c r="K26" i="4"/>
  <c r="H25" i="4"/>
  <c r="K21" i="4"/>
  <c r="K15" i="4" s="1"/>
  <c r="K20" i="4"/>
  <c r="G45" i="4"/>
  <c r="E45" i="4" s="1"/>
  <c r="F218" i="4"/>
  <c r="E276" i="4"/>
  <c r="E275" i="4"/>
  <c r="E274" i="4"/>
  <c r="E273" i="4"/>
  <c r="K272" i="4"/>
  <c r="J272" i="4"/>
  <c r="I272" i="4"/>
  <c r="H272" i="4"/>
  <c r="G272" i="4"/>
  <c r="F272" i="4"/>
  <c r="E377" i="4"/>
  <c r="E376" i="4"/>
  <c r="E375" i="4"/>
  <c r="E374" i="4"/>
  <c r="K373" i="4"/>
  <c r="J373" i="4"/>
  <c r="I373" i="4"/>
  <c r="H373" i="4"/>
  <c r="G373" i="4"/>
  <c r="F373" i="4"/>
  <c r="F329" i="4"/>
  <c r="F330" i="4"/>
  <c r="F304" i="4" s="1"/>
  <c r="E382" i="4"/>
  <c r="E381" i="4"/>
  <c r="E380" i="4"/>
  <c r="E379" i="4"/>
  <c r="K378" i="4"/>
  <c r="J378" i="4"/>
  <c r="I378" i="4"/>
  <c r="H378" i="4"/>
  <c r="G378" i="4"/>
  <c r="F378" i="4"/>
  <c r="F62" i="4"/>
  <c r="F63" i="4"/>
  <c r="E100" i="4"/>
  <c r="E99" i="4"/>
  <c r="E98" i="4"/>
  <c r="E97" i="4"/>
  <c r="K96" i="4"/>
  <c r="J96" i="4"/>
  <c r="I96" i="4"/>
  <c r="H96" i="4"/>
  <c r="G96" i="4"/>
  <c r="F96" i="4"/>
  <c r="F104" i="4"/>
  <c r="F58" i="4" s="1"/>
  <c r="F103" i="4"/>
  <c r="F102" i="4"/>
  <c r="E108" i="4"/>
  <c r="J106" i="4"/>
  <c r="I106" i="4"/>
  <c r="H106" i="4"/>
  <c r="G106" i="4"/>
  <c r="F106" i="4"/>
  <c r="F220" i="4"/>
  <c r="F149" i="4" s="1"/>
  <c r="F219" i="4"/>
  <c r="E291" i="4"/>
  <c r="E290" i="4"/>
  <c r="E289" i="4"/>
  <c r="E288" i="4"/>
  <c r="K287" i="4"/>
  <c r="J287" i="4"/>
  <c r="I287" i="4"/>
  <c r="H287" i="4"/>
  <c r="G287" i="4"/>
  <c r="F287" i="4"/>
  <c r="F154" i="4"/>
  <c r="F153" i="4"/>
  <c r="E201" i="4"/>
  <c r="E200" i="4"/>
  <c r="E199" i="4"/>
  <c r="E198" i="4"/>
  <c r="F197" i="4"/>
  <c r="E22" i="4"/>
  <c r="E23" i="4"/>
  <c r="E24" i="4"/>
  <c r="E46" i="4"/>
  <c r="E47" i="4"/>
  <c r="E48" i="4"/>
  <c r="G49" i="4"/>
  <c r="H49" i="4"/>
  <c r="I49" i="4"/>
  <c r="J49" i="4"/>
  <c r="K49" i="4"/>
  <c r="F49" i="4"/>
  <c r="E50" i="4"/>
  <c r="E51" i="4"/>
  <c r="E52" i="4"/>
  <c r="E53" i="4"/>
  <c r="E54" i="4"/>
  <c r="F28" i="4"/>
  <c r="E28" i="4" s="1"/>
  <c r="F27" i="4"/>
  <c r="F21" i="4" s="1"/>
  <c r="F26" i="4"/>
  <c r="E29" i="4"/>
  <c r="E30" i="4"/>
  <c r="G37" i="4"/>
  <c r="H37" i="4"/>
  <c r="I37" i="4"/>
  <c r="J37" i="4"/>
  <c r="K37" i="4"/>
  <c r="F37" i="4"/>
  <c r="E42" i="4"/>
  <c r="E38" i="4"/>
  <c r="E39" i="4"/>
  <c r="E40" i="4"/>
  <c r="E41" i="4"/>
  <c r="E33" i="4"/>
  <c r="E34" i="4"/>
  <c r="E35" i="4"/>
  <c r="E36" i="4"/>
  <c r="E32" i="4"/>
  <c r="F31" i="4"/>
  <c r="E305" i="4"/>
  <c r="E306" i="4"/>
  <c r="E307" i="4"/>
  <c r="G353" i="4"/>
  <c r="H353" i="4"/>
  <c r="I353" i="4"/>
  <c r="J353" i="4"/>
  <c r="K353" i="4"/>
  <c r="F353" i="4"/>
  <c r="G348" i="4"/>
  <c r="H348" i="4"/>
  <c r="I348" i="4"/>
  <c r="J348" i="4"/>
  <c r="K348" i="4"/>
  <c r="F348" i="4"/>
  <c r="E349" i="4"/>
  <c r="E350" i="4"/>
  <c r="E351" i="4"/>
  <c r="E352" i="4"/>
  <c r="H328" i="4"/>
  <c r="I328" i="4"/>
  <c r="J328" i="4"/>
  <c r="K328" i="4"/>
  <c r="K338" i="4"/>
  <c r="J338" i="4"/>
  <c r="I338" i="4"/>
  <c r="H338" i="4"/>
  <c r="G338" i="4"/>
  <c r="F338" i="4"/>
  <c r="E339" i="4"/>
  <c r="E340" i="4"/>
  <c r="E341" i="4"/>
  <c r="E342" i="4"/>
  <c r="G333" i="4"/>
  <c r="H333" i="4"/>
  <c r="I333" i="4"/>
  <c r="J333" i="4"/>
  <c r="K333" i="4"/>
  <c r="F333" i="4"/>
  <c r="E334" i="4"/>
  <c r="E335" i="4"/>
  <c r="E336" i="4"/>
  <c r="E337" i="4"/>
  <c r="E311" i="4"/>
  <c r="E312" i="4"/>
  <c r="E310" i="4"/>
  <c r="E309" i="4"/>
  <c r="G308" i="4"/>
  <c r="H308" i="4"/>
  <c r="I308" i="4"/>
  <c r="J308" i="4"/>
  <c r="K308" i="4"/>
  <c r="F308" i="4"/>
  <c r="E319" i="4"/>
  <c r="E320" i="4"/>
  <c r="E321" i="4"/>
  <c r="E322" i="4"/>
  <c r="F318" i="4"/>
  <c r="E314" i="4"/>
  <c r="E315" i="4"/>
  <c r="E316" i="4"/>
  <c r="E317" i="4"/>
  <c r="F313" i="4"/>
  <c r="F297" i="4"/>
  <c r="E298" i="4"/>
  <c r="E299" i="4"/>
  <c r="E300" i="4"/>
  <c r="E301" i="4"/>
  <c r="E261" i="4"/>
  <c r="E260" i="4"/>
  <c r="E259" i="4"/>
  <c r="E258" i="4"/>
  <c r="K257" i="4"/>
  <c r="J257" i="4"/>
  <c r="I257" i="4"/>
  <c r="H257" i="4"/>
  <c r="G257" i="4"/>
  <c r="F257" i="4"/>
  <c r="E256" i="4"/>
  <c r="E255" i="4"/>
  <c r="E254" i="4"/>
  <c r="E253" i="4"/>
  <c r="K252" i="4"/>
  <c r="J252" i="4"/>
  <c r="I252" i="4"/>
  <c r="H252" i="4"/>
  <c r="G252" i="4"/>
  <c r="F252" i="4"/>
  <c r="E251" i="4"/>
  <c r="E250" i="4"/>
  <c r="E249" i="4"/>
  <c r="E248" i="4"/>
  <c r="K247" i="4"/>
  <c r="J247" i="4"/>
  <c r="I247" i="4"/>
  <c r="H247" i="4"/>
  <c r="F247" i="4"/>
  <c r="E246" i="4"/>
  <c r="E245" i="4"/>
  <c r="E244" i="4"/>
  <c r="E243" i="4"/>
  <c r="K242" i="4"/>
  <c r="J242" i="4"/>
  <c r="I242" i="4"/>
  <c r="H242" i="4"/>
  <c r="G242" i="4"/>
  <c r="F242" i="4"/>
  <c r="E226" i="4"/>
  <c r="E225" i="4"/>
  <c r="E224" i="4"/>
  <c r="E223" i="4"/>
  <c r="K222" i="4"/>
  <c r="J222" i="4"/>
  <c r="I222" i="4"/>
  <c r="H222" i="4"/>
  <c r="G222" i="4"/>
  <c r="F222" i="4"/>
  <c r="F292" i="4"/>
  <c r="E293" i="4"/>
  <c r="E294" i="4"/>
  <c r="E295" i="4"/>
  <c r="E296" i="4"/>
  <c r="E221" i="4"/>
  <c r="E216" i="4"/>
  <c r="E215" i="4"/>
  <c r="E214" i="4"/>
  <c r="E213" i="4"/>
  <c r="K212" i="4"/>
  <c r="J212" i="4"/>
  <c r="I212" i="4"/>
  <c r="H212" i="4"/>
  <c r="G212" i="4"/>
  <c r="F212" i="4"/>
  <c r="E196" i="4"/>
  <c r="E195" i="4"/>
  <c r="E194" i="4"/>
  <c r="E193" i="4"/>
  <c r="K192" i="4"/>
  <c r="J192" i="4"/>
  <c r="I192" i="4"/>
  <c r="H192" i="4"/>
  <c r="G192" i="4"/>
  <c r="F192" i="4"/>
  <c r="F182" i="4"/>
  <c r="E183" i="4"/>
  <c r="E184" i="4"/>
  <c r="E185" i="4"/>
  <c r="E186" i="4"/>
  <c r="F177" i="4"/>
  <c r="E178" i="4"/>
  <c r="E179" i="4"/>
  <c r="E180" i="4"/>
  <c r="E181" i="4"/>
  <c r="F162" i="4"/>
  <c r="F157" i="4"/>
  <c r="E158" i="4"/>
  <c r="E159" i="4"/>
  <c r="E160" i="4"/>
  <c r="E161" i="4"/>
  <c r="E134" i="4"/>
  <c r="E133" i="4"/>
  <c r="E132" i="4"/>
  <c r="J131" i="4"/>
  <c r="I131" i="4"/>
  <c r="H131" i="4"/>
  <c r="G131" i="4"/>
  <c r="F131" i="4"/>
  <c r="E129" i="4"/>
  <c r="E128" i="4"/>
  <c r="E127" i="4"/>
  <c r="J126" i="4"/>
  <c r="I126" i="4"/>
  <c r="H126" i="4"/>
  <c r="G126" i="4"/>
  <c r="F126" i="4"/>
  <c r="E124" i="4"/>
  <c r="E123" i="4"/>
  <c r="E122" i="4"/>
  <c r="J121" i="4"/>
  <c r="I121" i="4"/>
  <c r="H121" i="4"/>
  <c r="G121" i="4"/>
  <c r="F121" i="4"/>
  <c r="E119" i="4"/>
  <c r="E118" i="4"/>
  <c r="E117" i="4"/>
  <c r="J116" i="4"/>
  <c r="I116" i="4"/>
  <c r="H116" i="4"/>
  <c r="G116" i="4"/>
  <c r="F116" i="4"/>
  <c r="E95" i="4"/>
  <c r="E94" i="4"/>
  <c r="E93" i="4"/>
  <c r="E92" i="4"/>
  <c r="K91" i="4"/>
  <c r="E90" i="4" s="1"/>
  <c r="J91" i="4"/>
  <c r="I91" i="4"/>
  <c r="H91" i="4"/>
  <c r="G91" i="4"/>
  <c r="F91" i="4"/>
  <c r="E70" i="4"/>
  <c r="E69" i="4"/>
  <c r="E68" i="4"/>
  <c r="E67" i="4"/>
  <c r="E84" i="4"/>
  <c r="F81" i="4"/>
  <c r="F76" i="4"/>
  <c r="F71" i="4"/>
  <c r="E354" i="4"/>
  <c r="E356" i="4"/>
  <c r="E355" i="4"/>
  <c r="G343" i="4"/>
  <c r="H343" i="4"/>
  <c r="I343" i="4"/>
  <c r="J343" i="4"/>
  <c r="K343" i="4"/>
  <c r="F343" i="4"/>
  <c r="E345" i="4"/>
  <c r="E331" i="4"/>
  <c r="E332" i="4"/>
  <c r="E166" i="4"/>
  <c r="E165" i="4"/>
  <c r="F57" i="4" l="1"/>
  <c r="G57" i="4"/>
  <c r="F56" i="4"/>
  <c r="J25" i="4"/>
  <c r="J15" i="4"/>
  <c r="K19" i="4"/>
  <c r="K25" i="4"/>
  <c r="E27" i="4"/>
  <c r="J55" i="4"/>
  <c r="I19" i="4"/>
  <c r="I55" i="4"/>
  <c r="K55" i="4"/>
  <c r="I25" i="4"/>
  <c r="I14" i="4"/>
  <c r="E313" i="4"/>
  <c r="K14" i="4"/>
  <c r="K13" i="4" s="1"/>
  <c r="F148" i="4"/>
  <c r="F217" i="4"/>
  <c r="I15" i="4"/>
  <c r="H16" i="4"/>
  <c r="H55" i="4"/>
  <c r="H15" i="4"/>
  <c r="E304" i="4"/>
  <c r="E272" i="4"/>
  <c r="E219" i="4"/>
  <c r="H147" i="4"/>
  <c r="I61" i="4"/>
  <c r="G15" i="4"/>
  <c r="G21" i="4"/>
  <c r="J14" i="4"/>
  <c r="G43" i="4"/>
  <c r="G20" i="4"/>
  <c r="E44" i="4"/>
  <c r="E26" i="4"/>
  <c r="G25" i="4"/>
  <c r="E329" i="4"/>
  <c r="G328" i="4"/>
  <c r="G16" i="4"/>
  <c r="E220" i="4"/>
  <c r="G61" i="4"/>
  <c r="E378" i="4"/>
  <c r="E373" i="4"/>
  <c r="E218" i="4"/>
  <c r="G217" i="4"/>
  <c r="G152" i="4"/>
  <c r="E318" i="4"/>
  <c r="E333" i="4"/>
  <c r="F147" i="4"/>
  <c r="E330" i="4"/>
  <c r="F303" i="4"/>
  <c r="E303" i="4" s="1"/>
  <c r="E106" i="4"/>
  <c r="E49" i="4"/>
  <c r="E96" i="4"/>
  <c r="E197" i="4"/>
  <c r="E287" i="4"/>
  <c r="E21" i="4"/>
  <c r="F43" i="4"/>
  <c r="F20" i="4"/>
  <c r="F16" i="4"/>
  <c r="F25" i="4"/>
  <c r="E37" i="4"/>
  <c r="E31" i="4"/>
  <c r="F328" i="4"/>
  <c r="E353" i="4"/>
  <c r="E348" i="4"/>
  <c r="E338" i="4"/>
  <c r="F152" i="4"/>
  <c r="E242" i="4"/>
  <c r="E297" i="4"/>
  <c r="E257" i="4"/>
  <c r="E252" i="4"/>
  <c r="E247" i="4"/>
  <c r="E222" i="4"/>
  <c r="F61" i="4"/>
  <c r="F101" i="4"/>
  <c r="F55" i="4"/>
  <c r="E212" i="4"/>
  <c r="E192" i="4"/>
  <c r="E182" i="4"/>
  <c r="E157" i="4"/>
  <c r="E131" i="4"/>
  <c r="E126" i="4"/>
  <c r="E121" i="4"/>
  <c r="E343" i="4"/>
  <c r="E116" i="4"/>
  <c r="E91" i="4"/>
  <c r="J86" i="4"/>
  <c r="K86" i="4"/>
  <c r="E85" i="4" s="1"/>
  <c r="E82" i="4"/>
  <c r="E72" i="4"/>
  <c r="E77" i="4"/>
  <c r="E73" i="4"/>
  <c r="E357" i="4"/>
  <c r="E153" i="4"/>
  <c r="E164" i="4"/>
  <c r="E104" i="4"/>
  <c r="E103" i="4"/>
  <c r="E102" i="4"/>
  <c r="J101" i="4"/>
  <c r="I101" i="4"/>
  <c r="H101" i="4"/>
  <c r="G101" i="4"/>
  <c r="F66" i="4"/>
  <c r="E58" i="4"/>
  <c r="E59" i="4"/>
  <c r="E60" i="4"/>
  <c r="E151" i="4"/>
  <c r="E150" i="4"/>
  <c r="E149" i="4"/>
  <c r="J13" i="4" l="1"/>
  <c r="I13" i="4"/>
  <c r="H146" i="4"/>
  <c r="H14" i="4"/>
  <c r="H13" i="4" s="1"/>
  <c r="G19" i="4"/>
  <c r="E25" i="4"/>
  <c r="E148" i="4"/>
  <c r="E20" i="4"/>
  <c r="E328" i="4"/>
  <c r="G55" i="4"/>
  <c r="E55" i="4" s="1"/>
  <c r="G14" i="4"/>
  <c r="G13" i="4" s="1"/>
  <c r="E147" i="4"/>
  <c r="E56" i="4"/>
  <c r="E43" i="4"/>
  <c r="F302" i="4"/>
  <c r="E302" i="4" s="1"/>
  <c r="F146" i="4"/>
  <c r="F14" i="4"/>
  <c r="F19" i="4"/>
  <c r="F15" i="4"/>
  <c r="E66" i="4"/>
  <c r="E292" i="4"/>
  <c r="E57" i="4"/>
  <c r="E217" i="4"/>
  <c r="E177" i="4"/>
  <c r="I86" i="4"/>
  <c r="E152" i="4"/>
  <c r="E162" i="4"/>
  <c r="E101" i="4"/>
  <c r="E19" i="4" l="1"/>
  <c r="E146" i="4"/>
  <c r="F13" i="4"/>
  <c r="E71" i="4"/>
  <c r="H86" i="4"/>
  <c r="E89" i="4"/>
  <c r="E88" i="4"/>
  <c r="E79" i="4"/>
  <c r="E78" i="4"/>
  <c r="E83" i="4"/>
  <c r="E75" i="4"/>
  <c r="E74" i="4"/>
  <c r="G86" i="4" l="1"/>
  <c r="E76" i="4"/>
  <c r="E81" i="4"/>
  <c r="E347" i="4"/>
  <c r="E346" i="4"/>
  <c r="E344" i="4"/>
  <c r="E154" i="4"/>
  <c r="E65" i="4"/>
  <c r="E64" i="4"/>
  <c r="E63" i="4"/>
  <c r="E62" i="4"/>
  <c r="E18" i="4"/>
  <c r="E17" i="4"/>
  <c r="E16" i="4"/>
  <c r="E15" i="4"/>
  <c r="E14" i="4"/>
  <c r="E87" i="4" l="1"/>
  <c r="E308" i="4"/>
  <c r="E13" i="4"/>
  <c r="E61" i="4"/>
  <c r="F86" i="4" l="1"/>
  <c r="E86" i="4" s="1"/>
</calcChain>
</file>

<file path=xl/sharedStrings.xml><?xml version="1.0" encoding="utf-8"?>
<sst xmlns="http://schemas.openxmlformats.org/spreadsheetml/2006/main" count="620" uniqueCount="160">
  <si>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</si>
  <si>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</si>
  <si>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</si>
  <si>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</si>
  <si>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</si>
  <si>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</si>
  <si>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</si>
  <si>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</si>
  <si>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</si>
  <si>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</si>
  <si>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</si>
  <si>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</si>
  <si>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</si>
  <si>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</si>
  <si>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</si>
  <si>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</si>
  <si>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</si>
  <si>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</si>
  <si>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</si>
  <si>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</si>
  <si>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</si>
  <si>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</si>
  <si>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</si>
  <si>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</si>
  <si>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</si>
  <si>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</si>
  <si>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</si>
  <si>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</si>
  <si>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</si>
  <si>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</si>
  <si>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</si>
  <si>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</si>
  <si>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</si>
  <si>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</si>
  <si>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</si>
  <si>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</si>
  <si>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</si>
  <si>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</si>
  <si>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</si>
  <si>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</si>
  <si>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</si>
  <si>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</si>
  <si>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</si>
  <si>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</si>
  <si>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</si>
  <si>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</si>
  <si>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</si>
  <si>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</si>
  <si>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</si>
  <si>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>Мероприятие 5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</si>
  <si>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</si>
  <si>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</si>
  <si>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</si>
  <si>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</si>
  <si>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</si>
  <si>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</si>
  <si>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</si>
  <si>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</si>
  <si>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</si>
  <si>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</si>
  <si>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</si>
  <si>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</si>
  <si>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Субсидии на оплату труда и начисления на выплаты по оплате труда работников бюджетной сферы в Республике Алтай</t>
  </si>
  <si>
    <t>Создание условий функционирования дошкольных образований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</si>
  <si>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</si>
  <si>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</si>
  <si>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</si>
  <si>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</si>
  <si>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</si>
  <si>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</si>
  <si>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</si>
  <si>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</si>
  <si>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 мероприятие 1</t>
  </si>
  <si>
    <t>Отдел по молодеж-ной политике, физи-ческой культуре и спорту , Управление образования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</si>
  <si>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</si>
  <si>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</si>
  <si>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</si>
  <si>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</si>
  <si>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</si>
  <si>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</si>
  <si>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</si>
  <si>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Создание условий для сохранения и развития дополнительного образования МОУДОД Чендекская ДШИ (с з/п)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</si>
  <si>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</si>
  <si>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</si>
  <si>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Мероприятие 07101S6200</t>
  </si>
  <si>
    <t>Материально-техническое обеспечение дошкольных учреждений</t>
  </si>
  <si>
    <t>Обеспечение безопасной эксплуатации электрооборудования и электрических сетей объектов образования</t>
  </si>
  <si>
    <t>Мероприятие (071Р25232П)</t>
  </si>
  <si>
    <t>Обеспечение функционирования модели персонифицированного финансирования дополнительного образования детей</t>
  </si>
  <si>
    <t>Обеспечение безопасной эксплуатации электрооборудования и электрических сетей объектов дополнительгого образования</t>
  </si>
  <si>
    <t xml:space="preserve"> мероприятие 07201010Ж0</t>
  </si>
  <si>
    <t>Проведение мероприятий по предотвращению эпидемий (пандемий)</t>
  </si>
  <si>
    <t xml:space="preserve"> мероприятие 4</t>
  </si>
  <si>
    <t xml:space="preserve"> мероприятие 5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</si>
  <si>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</si>
  <si>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Обеспечение горячим питанием учащихся 5-11 классов из малообеспеченных семей</t>
  </si>
  <si>
    <t xml:space="preserve">Обеспечение условий функционирования общеобразовательных учреждений </t>
  </si>
  <si>
    <t xml:space="preserve"> мероприятие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</si>
  <si>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</si>
  <si>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07201S4100</t>
  </si>
  <si>
    <t>Подготовка проектной  документации в целях строительства</t>
  </si>
  <si>
    <t>Мероприятия, направленные на развитие дополнительного образования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</si>
  <si>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</si>
  <si>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Мероприятие (07101L321Y)</t>
  </si>
  <si>
    <t xml:space="preserve"> мероприятие 07201L321Y</t>
  </si>
  <si>
    <t xml:space="preserve"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</t>
  </si>
  <si>
    <t>Основное мероприятие 0730601000</t>
  </si>
  <si>
    <t>Мероприятие 072Е101000</t>
  </si>
  <si>
    <t xml:space="preserve"> </t>
  </si>
  <si>
    <t xml:space="preserve"> мероприятие 0730201000</t>
  </si>
  <si>
    <t>Обеспечение условий функционирования учреждений (МОУДОД Усть-Коксинская ДШИ)</t>
  </si>
  <si>
    <t xml:space="preserve"> мероприятие 07302S7800</t>
  </si>
  <si>
    <t>Повышение оплаты труда педагогических работников образовательных организаций дополнительного образования детей</t>
  </si>
  <si>
    <t>мероприятие 0730301000 и 0730401000</t>
  </si>
  <si>
    <t>мероприятие 07304S7800</t>
  </si>
  <si>
    <t xml:space="preserve">Обеспечение государственных гарантий права граждан на получение общедоступного и бесплатного дошкольного образования в 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</si>
  <si>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t>Мероприятие 0720202000</t>
  </si>
  <si>
    <t>Мероприятие 072E1492П0</t>
  </si>
  <si>
    <t>Расходы на капитальные вложения в объекты муниципальной собственности в рамках создания новых мест в общеобразовательных организациях (Строительство общеобразовательной школы на 275 учащихся в с.Усть-Кокса Усть-Коксинского района Республики Алтай)</t>
  </si>
  <si>
    <t>Мероприятие 072Е15520П</t>
  </si>
  <si>
    <t>Создание новых  мест в общеобразовательных организациях (Строительство общеобразовательной школы на 275 учащихся в с.Усть-Кокса Усть-Коксинского района Республики Алтай)</t>
  </si>
  <si>
    <t>Мероприятие 072Е202000</t>
  </si>
  <si>
    <t>Мероприятие 072Е250972</t>
  </si>
  <si>
    <t>Модернизация объектов дополнительного образования, Подготовка ПСД в целях модернизации здания МБУ ДО "Усть-Коксинская школа искусств"</t>
  </si>
  <si>
    <t xml:space="preserve"> мероприятие 0730903000</t>
  </si>
  <si>
    <t>Мероприятие (0710201000)</t>
  </si>
  <si>
    <t xml:space="preserve"> Строительство и реконструкция, "Строительство детского сада на 60 мест в  с.Талда Усть-Коксинского района Республики Алтай" (оказание услуг по корректировке ПСД и перерасчету сметной стоимости строительства)</t>
  </si>
  <si>
    <t>Мероприятие 0710202000</t>
  </si>
  <si>
    <t>Проведение капитального ремонта, Капитальный ремонт МБОУ "Усть-Коксинская СОШ"  филиал детский сад "Ромашка" (ремонт перекрытия)(+946 296 руб к  2228541руб(2901)2021г.)</t>
  </si>
  <si>
    <t>Капитальный ремонт МБОУ «Верх-Уймонская СОШ»( ремонт отопления лыжной базы( +186385 руб к 110000 руб 2021г.)</t>
  </si>
  <si>
    <t>Реализация мероприятий по модернизации школьных систем образования, Капитальный ремонт МБОУ "Кастахтинская ООШ" (модернизация школьных систем образования)</t>
  </si>
  <si>
    <t>Создание дополнительных мест в общеобразовательных организациях, Корректировка проекктной документации в связи с разбивкой на  2 этапа строительства объекта "Строительство общеобразовательной школы на 275 учащихся в с.Усть-Кокса Усть-Коксинского района Республики Алтай"</t>
  </si>
  <si>
    <t>Мероприятие (07202S7500)</t>
  </si>
  <si>
    <t>мероприятие 073A155194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</si>
  <si>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</si>
  <si>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Строительство и реконструкция, строительство МБОУ "Кайтанакская СОШ"  филиал детский сад "Черемушка" (не кап ремонт)</t>
  </si>
  <si>
    <t>Проведение капитального ремонта, МБОУ "Кайтанакская СОШ" филиал детский сад "Черемушка" ( капремонт здания с.Мараловодка, ул. Скосарева 1а)</t>
  </si>
  <si>
    <t>Мероприятие (07102S6200)</t>
  </si>
  <si>
    <t>Проведение капитального ремонта, МБОУ "Абайская ООШ" филиал детский сад "Хрусталек" (бурение скважины)</t>
  </si>
  <si>
    <t>Организация и проведение мероприятий</t>
  </si>
  <si>
    <t xml:space="preserve"> мероприятие 0730902000</t>
  </si>
  <si>
    <t>мероприятие 0730402000</t>
  </si>
  <si>
    <t xml:space="preserve"> мероприятие 0730501000</t>
  </si>
  <si>
    <t xml:space="preserve"> мероприятие 0730402000</t>
  </si>
  <si>
    <t>Проведение капитального ремонта лагеря "Беловодье"</t>
  </si>
  <si>
    <t xml:space="preserve"> мероприятие 0730702000</t>
  </si>
  <si>
    <t>Содержание систем пожарной безопасности</t>
  </si>
  <si>
    <t>Материально - техническое обеспечение образовательных организаций (МБОУ "Абайская СОШ" пищеблок)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</si>
  <si>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ремонт МБОУ  "Верх-Уймонская СОШ" филиал " Гагарская НОШ"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</si>
  <si>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приобретение оборудования МБОУ "Карагайская ООШ" проектно-сметная документация в целях капремонта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</si>
  <si>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Реализация мероприятий по модернизации школьных систем образования</t>
  </si>
  <si>
    <t>Мероприятие (07203S4100)</t>
  </si>
  <si>
    <t>Обеспечение пожарной безопасности объектов образования, МБОУ "Тюнгурская ООШ"  (замена пожарной сигнализации)  предписание Пожнадзора</t>
  </si>
  <si>
    <t>Проведение капитального ремонта МБОУ "Катандинская СОШ" (ремонт окон)</t>
  </si>
  <si>
    <r>
      <t>Мероприятие</t>
    </r>
    <r>
      <rPr>
        <b/>
        <sz val="12"/>
        <color rgb="FF002060"/>
        <rFont val="Times New Roman"/>
        <family val="1"/>
        <charset val="204"/>
      </rPr>
      <t xml:space="preserve"> 07202070500</t>
    </r>
  </si>
  <si>
    <r>
      <t>Мероприятие 07202</t>
    </r>
    <r>
      <rPr>
        <sz val="12"/>
        <color rgb="FFFF0000"/>
        <rFont val="Times New Roman"/>
        <family val="1"/>
        <charset val="204"/>
      </rPr>
      <t>L</t>
    </r>
    <r>
      <rPr>
        <sz val="12"/>
        <color theme="1"/>
        <rFont val="Times New Roman"/>
        <family val="1"/>
        <charset val="204"/>
      </rPr>
      <t>7500</t>
    </r>
  </si>
  <si>
    <t>Мероприятие 07202 L321Ч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</si>
  <si>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территорий),  МБОУ "Юстикская ООШ" (проектно-сметная документация в целях капремонта)</t>
  </si>
  <si>
    <t>Обеспечение пожарной безопасности объектов образования,МБОУ "Верх-Уймонская СОШ" филиал детский сад "Колокольчик" с.Верх-Уймон (замена пожарной сигнализации)  предписание Пожнадзора 24,28тыс р</t>
  </si>
  <si>
    <t xml:space="preserve">Приложение N 5   к Постановлению № 534 от 20.07.2022г " О внесении изменений и дополнений в муниципальную программу " Развитие  образования МО "Усть-Коксинский район" Республики Алтай"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</si>
</sst>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0" fontId="0" fillId="0" borderId="0" xfId="0" applyFill="1"/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vertical="center"/>
    </xf>
    <xf numFmtId="0" fontId="8" fillId="0" borderId="0" xfId="0" applyFont="1"/>
    <xf numFmtId="2" fontId="1" fillId="6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1" fillId="3" borderId="1" xfId="0" applyNumberFormat="1" applyFont="1" applyFill="1" applyBorder="1"/>
    <xf numFmtId="2" fontId="0" fillId="3" borderId="1" xfId="0" applyNumberForma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2" fontId="0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4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center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4" fontId="0" fillId="5" borderId="1" xfId="0" applyNumberFormat="1" applyFill="1" applyBorder="1"/>
    <xf numFmtId="2" fontId="4" fillId="5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/>
    <xf numFmtId="2" fontId="0" fillId="3" borderId="0" xfId="0" applyNumberFormat="1" applyFill="1" applyAlignment="1">
      <alignment vertical="center"/>
    </xf>
    <xf numFmtId="0" fontId="6" fillId="5" borderId="1" xfId="0" applyFont="1" applyFill="1" applyBorder="1" applyAlignment="1">
      <alignment horizontal="justify" vertical="top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2" fontId="1" fillId="5" borderId="1" xfId="0" applyNumberFormat="1" applyFont="1" applyFill="1" applyBorder="1"/>
    <xf numFmtId="2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justify" vertical="top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wrapText="1"/>
    </xf>
    <xf numFmtId="2" fontId="0" fillId="7" borderId="1" xfId="0" applyNumberFormat="1" applyFill="1" applyBorder="1" applyAlignment="1">
      <alignment horizontal="center" vertical="center"/>
    </xf>
    <xf numFmtId="2" fontId="1" fillId="4" borderId="1" xfId="0" applyNumberFormat="1" applyFont="1" applyFill="1" applyBorder="1"/>
    <xf numFmtId="2" fontId="0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/>
    <xf numFmtId="0" fontId="1" fillId="6" borderId="1" xfId="0" applyFont="1" applyFill="1" applyBorder="1"/>
    <xf numFmtId="164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vertical="top" wrapText="1"/>
    </xf>
    <xf numFmtId="2" fontId="12" fillId="3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/>
    <xf numFmtId="2" fontId="4" fillId="3" borderId="1" xfId="0" applyNumberFormat="1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justify" vertical="top" wrapText="1"/>
    </xf>
    <xf numFmtId="2" fontId="4" fillId="8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wrapText="1"/>
    </xf>
    <xf numFmtId="2" fontId="0" fillId="8" borderId="1" xfId="0" applyNumberForma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0"/>
  <sheetViews>
    <sheetView tabSelected="1" view="pageBreakPreview" zoomScale="90" zoomScaleSheetLayoutView="90" workbookViewId="0">
      <selection activeCell="B277" sqref="B277:B281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4.85546875" customWidth="1"/>
    <col min="6" max="6" width="12.28515625" customWidth="1"/>
    <col min="7" max="7" width="12.140625" customWidth="1"/>
    <col min="8" max="8" width="12.28515625" customWidth="1"/>
    <col min="9" max="9" width="11.7109375" customWidth="1"/>
    <col min="10" max="10" width="12.5703125" customWidth="1"/>
    <col min="11" max="11" width="11.5703125" bestFit="1" customWidth="1"/>
  </cols>
  <sheetData>
    <row r="1" spans="1:11" ht="27" customHeight="1" x14ac:dyDescent="0.25">
      <c r="F1" s="140" t="s">
        <v>159</v>
      </c>
      <c r="G1" s="140"/>
      <c r="H1" s="140"/>
      <c r="I1" s="140"/>
      <c r="J1" s="140"/>
      <c r="K1" s="140"/>
    </row>
    <row r="2" spans="1:11" ht="39.6" customHeight="1" x14ac:dyDescent="0.25">
      <c r="D2" t="s">
        <v>108</v>
      </c>
      <c r="F2" s="140"/>
      <c r="G2" s="140"/>
      <c r="H2" s="140"/>
      <c r="I2" s="140"/>
      <c r="J2" s="140"/>
      <c r="K2" s="140"/>
    </row>
    <row r="4" spans="1:11" x14ac:dyDescent="0.25">
      <c r="A4" s="141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x14ac:dyDescent="0.25">
      <c r="A5" s="142" t="s">
        <v>2</v>
      </c>
      <c r="B5" s="142"/>
      <c r="C5" s="142"/>
      <c r="D5" s="138" t="s">
        <v>44</v>
      </c>
      <c r="E5" s="138"/>
      <c r="F5" s="138"/>
      <c r="G5" s="138"/>
      <c r="H5" s="138"/>
      <c r="I5" s="138"/>
      <c r="J5" s="138"/>
      <c r="K5" s="138"/>
    </row>
    <row r="6" spans="1:11" x14ac:dyDescent="0.25">
      <c r="A6" s="142" t="s">
        <v>3</v>
      </c>
      <c r="B6" s="142"/>
      <c r="C6" s="142"/>
      <c r="D6" s="139" t="s">
        <v>45</v>
      </c>
      <c r="E6" s="139"/>
      <c r="F6" s="139"/>
      <c r="G6" s="139"/>
      <c r="H6" s="139"/>
      <c r="I6" s="139"/>
      <c r="J6" s="139"/>
      <c r="K6" s="139"/>
    </row>
    <row r="11" spans="1:11" ht="15.75" x14ac:dyDescent="0.25">
      <c r="A11" s="144" t="s">
        <v>5</v>
      </c>
      <c r="B11" s="120" t="s">
        <v>6</v>
      </c>
      <c r="C11" s="120" t="s">
        <v>7</v>
      </c>
      <c r="D11" s="120" t="s">
        <v>8</v>
      </c>
      <c r="E11" s="10"/>
      <c r="F11" s="143" t="s">
        <v>9</v>
      </c>
      <c r="G11" s="143"/>
      <c r="H11" s="143"/>
      <c r="I11" s="143"/>
      <c r="J11" s="143"/>
      <c r="K11" s="143"/>
    </row>
    <row r="12" spans="1:11" ht="15.75" x14ac:dyDescent="0.25">
      <c r="A12" s="145"/>
      <c r="B12" s="114"/>
      <c r="C12" s="114"/>
      <c r="D12" s="114"/>
      <c r="E12" s="11" t="s">
        <v>16</v>
      </c>
      <c r="F12" s="12" t="s">
        <v>10</v>
      </c>
      <c r="G12" s="12" t="s">
        <v>11</v>
      </c>
      <c r="H12" s="12" t="s">
        <v>12</v>
      </c>
      <c r="I12" s="12" t="s">
        <v>13</v>
      </c>
      <c r="J12" s="12" t="s">
        <v>14</v>
      </c>
      <c r="K12" s="12" t="s">
        <v>15</v>
      </c>
    </row>
    <row r="13" spans="1:11" ht="15.75" x14ac:dyDescent="0.25">
      <c r="A13" s="125" t="s">
        <v>1</v>
      </c>
      <c r="B13" s="125" t="s">
        <v>57</v>
      </c>
      <c r="C13" s="125" t="s">
        <v>28</v>
      </c>
      <c r="D13" s="43" t="s">
        <v>22</v>
      </c>
      <c r="E13" s="59">
        <f>F13+G13+H13+I13+J13+K13</f>
        <v>4952446.7810000004</v>
      </c>
      <c r="F13" s="91">
        <f>F14+F15+F16+F17+F18</f>
        <v>846022.44000000006</v>
      </c>
      <c r="G13" s="91">
        <f>G14+G15+G16+G17+G18</f>
        <v>820839.2209999999</v>
      </c>
      <c r="H13" s="91">
        <f t="shared" ref="H13:K13" si="0">H14+H15+H16+H17+H18</f>
        <v>908094.14</v>
      </c>
      <c r="I13" s="110">
        <f t="shared" si="0"/>
        <v>899865.24000000011</v>
      </c>
      <c r="J13" s="91">
        <f t="shared" si="0"/>
        <v>743245.41999999993</v>
      </c>
      <c r="K13" s="91">
        <f t="shared" si="0"/>
        <v>734380.32</v>
      </c>
    </row>
    <row r="14" spans="1:11" ht="63" x14ac:dyDescent="0.25">
      <c r="A14" s="125"/>
      <c r="B14" s="125"/>
      <c r="C14" s="125"/>
      <c r="D14" s="46" t="s">
        <v>17</v>
      </c>
      <c r="E14" s="44">
        <f t="shared" ref="E14:E18" si="1">F14+G14+H14+I14+J14+K14</f>
        <v>977924.88599999994</v>
      </c>
      <c r="F14" s="92">
        <f>F20+F56+F147+F303</f>
        <v>152461.58000000002</v>
      </c>
      <c r="G14" s="92">
        <f>G20+G56+G147+G303</f>
        <v>185469.92600000001</v>
      </c>
      <c r="H14" s="92">
        <f>H20+H56+H147+H303</f>
        <v>177688.88</v>
      </c>
      <c r="I14" s="92">
        <f>I20+I56+I147+I303</f>
        <v>203093.27999999997</v>
      </c>
      <c r="J14" s="92">
        <f>J20+J56+J147+J303</f>
        <v>131288.16</v>
      </c>
      <c r="K14" s="92">
        <f>K20+K56+K147+K303</f>
        <v>127923.06</v>
      </c>
    </row>
    <row r="15" spans="1:11" ht="82.15" customHeight="1" x14ac:dyDescent="0.25">
      <c r="A15" s="125"/>
      <c r="B15" s="125"/>
      <c r="C15" s="125"/>
      <c r="D15" s="46" t="s">
        <v>18</v>
      </c>
      <c r="E15" s="44">
        <f t="shared" si="1"/>
        <v>3139927.8849999998</v>
      </c>
      <c r="F15" s="92">
        <f>F21+F57+F148+F304</f>
        <v>485824.73</v>
      </c>
      <c r="G15" s="92">
        <f>G21+G57+G148+G304</f>
        <v>437308.58499999996</v>
      </c>
      <c r="H15" s="92">
        <f>H21+H57+H148+H304</f>
        <v>564440.99</v>
      </c>
      <c r="I15" s="92">
        <f>I21+I57+I148+I304</f>
        <v>621881.8600000001</v>
      </c>
      <c r="J15" s="92">
        <f>J21+J57+J148+J304</f>
        <v>517985.85999999993</v>
      </c>
      <c r="K15" s="92">
        <f>K21+K57+K148+K304</f>
        <v>512485.85999999993</v>
      </c>
    </row>
    <row r="16" spans="1:11" ht="63" x14ac:dyDescent="0.25">
      <c r="A16" s="125"/>
      <c r="B16" s="125"/>
      <c r="C16" s="125"/>
      <c r="D16" s="46" t="s">
        <v>19</v>
      </c>
      <c r="E16" s="44">
        <f t="shared" si="1"/>
        <v>834594.01</v>
      </c>
      <c r="F16" s="92">
        <f>F22+F58+F149+F305</f>
        <v>207736.13</v>
      </c>
      <c r="G16" s="92">
        <f>G22+G58+G149+G305</f>
        <v>198060.71</v>
      </c>
      <c r="H16" s="92">
        <f>H22+H58+H149+H305</f>
        <v>165964.27000000002</v>
      </c>
      <c r="I16" s="92">
        <f>I22+I58+I149+I305</f>
        <v>74890.100000000006</v>
      </c>
      <c r="J16" s="92">
        <f>J22+J58+J149+J305</f>
        <v>93971.4</v>
      </c>
      <c r="K16" s="92">
        <f>K22+K58+K149+K305</f>
        <v>93971.4</v>
      </c>
    </row>
    <row r="17" spans="1:12" ht="78.75" x14ac:dyDescent="0.25">
      <c r="A17" s="125"/>
      <c r="B17" s="125"/>
      <c r="C17" s="125"/>
      <c r="D17" s="46" t="s">
        <v>20</v>
      </c>
      <c r="E17" s="44">
        <f t="shared" si="1"/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2" ht="47.25" x14ac:dyDescent="0.25">
      <c r="A18" s="125"/>
      <c r="B18" s="125"/>
      <c r="C18" s="125"/>
      <c r="D18" s="46" t="s">
        <v>21</v>
      </c>
      <c r="E18" s="44">
        <f t="shared" si="1"/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</row>
    <row r="19" spans="1:12" ht="15.75" x14ac:dyDescent="0.25">
      <c r="A19" s="125" t="s">
        <v>4</v>
      </c>
      <c r="B19" s="125" t="s">
        <v>51</v>
      </c>
      <c r="C19" s="125" t="s">
        <v>28</v>
      </c>
      <c r="D19" s="43" t="s">
        <v>22</v>
      </c>
      <c r="E19" s="44">
        <f>F19+G19+H19+I19+J19+K19</f>
        <v>118324.20000000001</v>
      </c>
      <c r="F19" s="45">
        <f>F20+F21+F22+F23+F24</f>
        <v>23239.210000000003</v>
      </c>
      <c r="G19" s="45">
        <f t="shared" ref="G19:K19" si="2">G20+G21+G22+G23+G24</f>
        <v>22821.340000000004</v>
      </c>
      <c r="H19" s="45">
        <f t="shared" si="2"/>
        <v>25138.75</v>
      </c>
      <c r="I19" s="42">
        <f t="shared" si="2"/>
        <v>24999.8</v>
      </c>
      <c r="J19" s="45">
        <f t="shared" si="2"/>
        <v>15495.1</v>
      </c>
      <c r="K19" s="45">
        <f t="shared" si="2"/>
        <v>6630</v>
      </c>
    </row>
    <row r="20" spans="1:12" ht="63" x14ac:dyDescent="0.25">
      <c r="A20" s="125"/>
      <c r="B20" s="125"/>
      <c r="C20" s="125"/>
      <c r="D20" s="46" t="s">
        <v>17</v>
      </c>
      <c r="E20" s="44">
        <f t="shared" ref="E20:E24" si="3">F20+G20+H20+I20+J20+K20</f>
        <v>88304.640000000014</v>
      </c>
      <c r="F20" s="47">
        <f>F26+F44</f>
        <v>17566.260000000002</v>
      </c>
      <c r="G20" s="47">
        <f t="shared" ref="G20:K20" si="4">G26+G44</f>
        <v>16900.370000000003</v>
      </c>
      <c r="H20" s="47">
        <f t="shared" si="4"/>
        <v>18639.93</v>
      </c>
      <c r="I20" s="47">
        <f>I26+I44</f>
        <v>18572.98</v>
      </c>
      <c r="J20" s="47">
        <f t="shared" si="4"/>
        <v>9995.1</v>
      </c>
      <c r="K20" s="47">
        <f t="shared" si="4"/>
        <v>6630</v>
      </c>
    </row>
    <row r="21" spans="1:12" ht="94.5" x14ac:dyDescent="0.25">
      <c r="A21" s="125"/>
      <c r="B21" s="125"/>
      <c r="C21" s="125"/>
      <c r="D21" s="46" t="s">
        <v>18</v>
      </c>
      <c r="E21" s="44">
        <f t="shared" si="3"/>
        <v>30019.559999999998</v>
      </c>
      <c r="F21" s="47">
        <f>F27+F45</f>
        <v>5672.95</v>
      </c>
      <c r="G21" s="47">
        <f t="shared" ref="G21:K21" si="5">G27+G45</f>
        <v>5920.97</v>
      </c>
      <c r="H21" s="47">
        <f t="shared" si="5"/>
        <v>6498.82</v>
      </c>
      <c r="I21" s="47">
        <f>I27+I45</f>
        <v>6426.82</v>
      </c>
      <c r="J21" s="47">
        <f t="shared" si="5"/>
        <v>5500</v>
      </c>
      <c r="K21" s="47">
        <f t="shared" si="5"/>
        <v>0</v>
      </c>
    </row>
    <row r="22" spans="1:12" ht="63" x14ac:dyDescent="0.25">
      <c r="A22" s="125"/>
      <c r="B22" s="125"/>
      <c r="C22" s="125"/>
      <c r="D22" s="46" t="s">
        <v>19</v>
      </c>
      <c r="E22" s="44">
        <f t="shared" si="3"/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1"/>
    </row>
    <row r="23" spans="1:12" ht="78.75" x14ac:dyDescent="0.25">
      <c r="A23" s="125"/>
      <c r="B23" s="125"/>
      <c r="C23" s="125"/>
      <c r="D23" s="46" t="s">
        <v>20</v>
      </c>
      <c r="E23" s="44">
        <f t="shared" si="3"/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</row>
    <row r="24" spans="1:12" ht="47.25" x14ac:dyDescent="0.25">
      <c r="A24" s="125"/>
      <c r="B24" s="125"/>
      <c r="C24" s="125"/>
      <c r="D24" s="46" t="s">
        <v>21</v>
      </c>
      <c r="E24" s="44">
        <f t="shared" si="3"/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</row>
    <row r="25" spans="1:12" ht="15.75" x14ac:dyDescent="0.25">
      <c r="A25" s="137" t="s">
        <v>23</v>
      </c>
      <c r="B25" s="137" t="s">
        <v>50</v>
      </c>
      <c r="C25" s="137" t="s">
        <v>28</v>
      </c>
      <c r="D25" s="64" t="s">
        <v>22</v>
      </c>
      <c r="E25" s="76">
        <f>F25+G25+H25+I25+J25+K25</f>
        <v>28853.11</v>
      </c>
      <c r="F25" s="77">
        <f>F26+F27+F28+F29+F30</f>
        <v>6851.08</v>
      </c>
      <c r="G25" s="77">
        <f t="shared" ref="G25:K25" si="6">G26+G27+G28+G29+G30</f>
        <v>6180.52</v>
      </c>
      <c r="H25" s="77">
        <f t="shared" si="6"/>
        <v>6768.11</v>
      </c>
      <c r="I25" s="77">
        <f t="shared" si="6"/>
        <v>6793.4</v>
      </c>
      <c r="J25" s="77">
        <f t="shared" si="6"/>
        <v>1130</v>
      </c>
      <c r="K25" s="77">
        <f t="shared" si="6"/>
        <v>1130</v>
      </c>
    </row>
    <row r="26" spans="1:12" ht="63" x14ac:dyDescent="0.25">
      <c r="A26" s="137"/>
      <c r="B26" s="137"/>
      <c r="C26" s="137"/>
      <c r="D26" s="66" t="s">
        <v>17</v>
      </c>
      <c r="E26" s="76">
        <f t="shared" ref="E26:E30" si="7">F26+G26+H26+I26+J26+K26</f>
        <v>28781.11</v>
      </c>
      <c r="F26" s="78">
        <f>F32+F38</f>
        <v>6851.08</v>
      </c>
      <c r="G26" s="78">
        <f t="shared" ref="G26:K26" si="8">G32+G38</f>
        <v>6180.52</v>
      </c>
      <c r="H26" s="78">
        <f t="shared" si="8"/>
        <v>6696.11</v>
      </c>
      <c r="I26" s="78">
        <f t="shared" si="8"/>
        <v>6793.4</v>
      </c>
      <c r="J26" s="78">
        <f t="shared" si="8"/>
        <v>1130</v>
      </c>
      <c r="K26" s="78">
        <f t="shared" si="8"/>
        <v>1130</v>
      </c>
    </row>
    <row r="27" spans="1:12" ht="94.5" x14ac:dyDescent="0.25">
      <c r="A27" s="137"/>
      <c r="B27" s="137"/>
      <c r="C27" s="137"/>
      <c r="D27" s="66" t="s">
        <v>18</v>
      </c>
      <c r="E27" s="76">
        <f t="shared" si="7"/>
        <v>72</v>
      </c>
      <c r="F27" s="78">
        <f>F33+F39</f>
        <v>0</v>
      </c>
      <c r="G27" s="78">
        <f t="shared" ref="G27:K27" si="9">G33+G39</f>
        <v>0</v>
      </c>
      <c r="H27" s="78">
        <f t="shared" si="9"/>
        <v>72</v>
      </c>
      <c r="I27" s="78">
        <f t="shared" si="9"/>
        <v>0</v>
      </c>
      <c r="J27" s="78">
        <f t="shared" si="9"/>
        <v>0</v>
      </c>
      <c r="K27" s="78">
        <f t="shared" si="9"/>
        <v>0</v>
      </c>
    </row>
    <row r="28" spans="1:12" ht="63" x14ac:dyDescent="0.25">
      <c r="A28" s="137"/>
      <c r="B28" s="137"/>
      <c r="C28" s="137"/>
      <c r="D28" s="66" t="s">
        <v>19</v>
      </c>
      <c r="E28" s="76">
        <f t="shared" si="7"/>
        <v>0</v>
      </c>
      <c r="F28" s="78">
        <f>F34+F40</f>
        <v>0</v>
      </c>
      <c r="G28" s="78">
        <f t="shared" ref="G28:J28" si="10">G34+G40</f>
        <v>0</v>
      </c>
      <c r="H28" s="78">
        <f t="shared" si="10"/>
        <v>0</v>
      </c>
      <c r="I28" s="78">
        <f t="shared" si="10"/>
        <v>0</v>
      </c>
      <c r="J28" s="78">
        <f t="shared" si="10"/>
        <v>0</v>
      </c>
      <c r="K28" s="78">
        <v>0</v>
      </c>
    </row>
    <row r="29" spans="1:12" ht="78.75" x14ac:dyDescent="0.25">
      <c r="A29" s="137"/>
      <c r="B29" s="137"/>
      <c r="C29" s="137"/>
      <c r="D29" s="66" t="s">
        <v>20</v>
      </c>
      <c r="E29" s="76">
        <f t="shared" si="7"/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1:12" ht="47.25" x14ac:dyDescent="0.25">
      <c r="A30" s="137"/>
      <c r="B30" s="137"/>
      <c r="C30" s="137"/>
      <c r="D30" s="66" t="s">
        <v>21</v>
      </c>
      <c r="E30" s="76">
        <f t="shared" si="7"/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</row>
    <row r="31" spans="1:12" ht="15.75" x14ac:dyDescent="0.25">
      <c r="A31" s="120" t="s">
        <v>52</v>
      </c>
      <c r="B31" s="121" t="s">
        <v>32</v>
      </c>
      <c r="C31" s="121" t="s">
        <v>28</v>
      </c>
      <c r="D31" s="16" t="s">
        <v>22</v>
      </c>
      <c r="E31" s="17">
        <f>F31+G31+H31+I31+J31+K31</f>
        <v>28059.08</v>
      </c>
      <c r="F31" s="15">
        <f>F32+F33+F34+F35+F36</f>
        <v>6651.08</v>
      </c>
      <c r="G31" s="15">
        <f t="shared" ref="G31:K31" si="11">G32+G33+G34+G35+G36</f>
        <v>6130.52</v>
      </c>
      <c r="H31" s="15">
        <f t="shared" si="11"/>
        <v>6404.08</v>
      </c>
      <c r="I31" s="15">
        <f t="shared" si="11"/>
        <v>6673.4</v>
      </c>
      <c r="J31" s="15">
        <f t="shared" si="11"/>
        <v>1100</v>
      </c>
      <c r="K31" s="15">
        <f t="shared" si="11"/>
        <v>1100</v>
      </c>
    </row>
    <row r="32" spans="1:12" ht="63" x14ac:dyDescent="0.25">
      <c r="A32" s="120"/>
      <c r="B32" s="121"/>
      <c r="C32" s="121"/>
      <c r="D32" s="18" t="s">
        <v>17</v>
      </c>
      <c r="E32" s="17">
        <f>F32+G32+H32+I32+J32+K32</f>
        <v>27987.08</v>
      </c>
      <c r="F32" s="20">
        <v>6651.08</v>
      </c>
      <c r="G32" s="20">
        <v>6130.52</v>
      </c>
      <c r="H32" s="20">
        <v>6332.08</v>
      </c>
      <c r="I32" s="20">
        <v>6673.4</v>
      </c>
      <c r="J32" s="20">
        <v>1100</v>
      </c>
      <c r="K32" s="20">
        <v>1100</v>
      </c>
    </row>
    <row r="33" spans="1:11" ht="94.5" x14ac:dyDescent="0.25">
      <c r="A33" s="120"/>
      <c r="B33" s="121"/>
      <c r="C33" s="121"/>
      <c r="D33" s="18" t="s">
        <v>18</v>
      </c>
      <c r="E33" s="17">
        <f t="shared" ref="E33:E36" si="12">F33+G33+H33+I33+J33+K33</f>
        <v>72</v>
      </c>
      <c r="F33" s="20">
        <v>0</v>
      </c>
      <c r="G33" s="20">
        <v>0</v>
      </c>
      <c r="H33" s="20">
        <v>72</v>
      </c>
      <c r="I33" s="20">
        <v>0</v>
      </c>
      <c r="J33" s="20">
        <v>0</v>
      </c>
      <c r="K33" s="20">
        <v>0</v>
      </c>
    </row>
    <row r="34" spans="1:11" ht="63" x14ac:dyDescent="0.25">
      <c r="A34" s="120"/>
      <c r="B34" s="121"/>
      <c r="C34" s="121"/>
      <c r="D34" s="18" t="s">
        <v>19</v>
      </c>
      <c r="E34" s="17">
        <f t="shared" si="12"/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</row>
    <row r="35" spans="1:11" ht="78.75" x14ac:dyDescent="0.25">
      <c r="A35" s="120"/>
      <c r="B35" s="121"/>
      <c r="C35" s="121"/>
      <c r="D35" s="18" t="s">
        <v>20</v>
      </c>
      <c r="E35" s="17">
        <f t="shared" si="12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</row>
    <row r="36" spans="1:11" ht="47.25" x14ac:dyDescent="0.25">
      <c r="A36" s="120"/>
      <c r="B36" s="121"/>
      <c r="C36" s="121"/>
      <c r="D36" s="18" t="s">
        <v>21</v>
      </c>
      <c r="E36" s="17">
        <f t="shared" si="12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</row>
    <row r="37" spans="1:11" ht="15.75" x14ac:dyDescent="0.25">
      <c r="A37" s="120" t="s">
        <v>47</v>
      </c>
      <c r="B37" s="121" t="s">
        <v>33</v>
      </c>
      <c r="C37" s="121" t="s">
        <v>28</v>
      </c>
      <c r="D37" s="16" t="s">
        <v>22</v>
      </c>
      <c r="E37" s="21">
        <f>F37+G37+H37+I37+J37+K37</f>
        <v>794.03</v>
      </c>
      <c r="F37" s="22">
        <f>F38+F39+F40+F41+F42</f>
        <v>200</v>
      </c>
      <c r="G37" s="22">
        <f>G38+G39+G40+G41+G42</f>
        <v>50</v>
      </c>
      <c r="H37" s="22">
        <f t="shared" ref="H37:K37" si="13">H38+H39+H40+H41+H42</f>
        <v>364.03</v>
      </c>
      <c r="I37" s="22">
        <f t="shared" si="13"/>
        <v>120</v>
      </c>
      <c r="J37" s="22">
        <f t="shared" si="13"/>
        <v>30</v>
      </c>
      <c r="K37" s="22">
        <f t="shared" si="13"/>
        <v>30</v>
      </c>
    </row>
    <row r="38" spans="1:11" ht="63" x14ac:dyDescent="0.25">
      <c r="A38" s="120"/>
      <c r="B38" s="121"/>
      <c r="C38" s="121"/>
      <c r="D38" s="18" t="s">
        <v>17</v>
      </c>
      <c r="E38" s="21">
        <f t="shared" ref="E38" si="14">F38+G38+H38+I38+J38+K38</f>
        <v>794.03</v>
      </c>
      <c r="F38" s="23">
        <v>200</v>
      </c>
      <c r="G38" s="23">
        <v>50</v>
      </c>
      <c r="H38" s="23">
        <v>364.03</v>
      </c>
      <c r="I38" s="23">
        <v>120</v>
      </c>
      <c r="J38" s="23">
        <v>30</v>
      </c>
      <c r="K38" s="23">
        <v>30</v>
      </c>
    </row>
    <row r="39" spans="1:11" ht="94.5" x14ac:dyDescent="0.25">
      <c r="A39" s="120"/>
      <c r="B39" s="121"/>
      <c r="C39" s="121"/>
      <c r="D39" s="18" t="s">
        <v>18</v>
      </c>
      <c r="E39" s="21">
        <f>F39+G39+H39+I39+J39+K39</f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</row>
    <row r="40" spans="1:11" ht="63" x14ac:dyDescent="0.25">
      <c r="A40" s="120"/>
      <c r="B40" s="121"/>
      <c r="C40" s="121"/>
      <c r="D40" s="18" t="s">
        <v>19</v>
      </c>
      <c r="E40" s="21">
        <f>F40+G40+H40+I40+J40+K40</f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</row>
    <row r="41" spans="1:11" ht="78.75" x14ac:dyDescent="0.25">
      <c r="A41" s="120"/>
      <c r="B41" s="121"/>
      <c r="C41" s="121"/>
      <c r="D41" s="18" t="s">
        <v>20</v>
      </c>
      <c r="E41" s="21">
        <f>F41+G41+H41+I41+J41+K41</f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</row>
    <row r="42" spans="1:11" ht="47.25" x14ac:dyDescent="0.25">
      <c r="A42" s="120"/>
      <c r="B42" s="121"/>
      <c r="C42" s="121"/>
      <c r="D42" s="18" t="s">
        <v>21</v>
      </c>
      <c r="E42" s="21">
        <f>F42+G42+H42+I42+J42+K42</f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</row>
    <row r="43" spans="1:11" ht="15.75" x14ac:dyDescent="0.25">
      <c r="A43" s="137" t="s">
        <v>25</v>
      </c>
      <c r="B43" s="137" t="s">
        <v>53</v>
      </c>
      <c r="C43" s="137" t="s">
        <v>28</v>
      </c>
      <c r="D43" s="64" t="s">
        <v>22</v>
      </c>
      <c r="E43" s="76">
        <f>F43+G43+H43+I43+J43+K43</f>
        <v>89471.09</v>
      </c>
      <c r="F43" s="77">
        <f>F44+F45+F46+F47+F48</f>
        <v>16388.13</v>
      </c>
      <c r="G43" s="77">
        <f t="shared" ref="G43:K43" si="15">G44+G45+G46+G47+G48</f>
        <v>16640.82</v>
      </c>
      <c r="H43" s="77">
        <f t="shared" si="15"/>
        <v>18370.64</v>
      </c>
      <c r="I43" s="77">
        <f t="shared" si="15"/>
        <v>18206.400000000001</v>
      </c>
      <c r="J43" s="77">
        <f t="shared" si="15"/>
        <v>14365.1</v>
      </c>
      <c r="K43" s="77">
        <f t="shared" si="15"/>
        <v>5500</v>
      </c>
    </row>
    <row r="44" spans="1:11" ht="63" x14ac:dyDescent="0.25">
      <c r="A44" s="137"/>
      <c r="B44" s="137"/>
      <c r="C44" s="137"/>
      <c r="D44" s="66" t="s">
        <v>17</v>
      </c>
      <c r="E44" s="76">
        <f t="shared" ref="E44:E48" si="16">F44+G44+H44+I44+J44+K44</f>
        <v>59523.53</v>
      </c>
      <c r="F44" s="78">
        <v>10715.18</v>
      </c>
      <c r="G44" s="78">
        <f>G50</f>
        <v>10719.85</v>
      </c>
      <c r="H44" s="78">
        <f>H50</f>
        <v>11943.82</v>
      </c>
      <c r="I44" s="78">
        <f t="shared" ref="I44:K44" si="17">I50</f>
        <v>11779.58</v>
      </c>
      <c r="J44" s="78">
        <f t="shared" si="17"/>
        <v>8865.1</v>
      </c>
      <c r="K44" s="78">
        <f t="shared" si="17"/>
        <v>5500</v>
      </c>
    </row>
    <row r="45" spans="1:11" ht="94.5" x14ac:dyDescent="0.25">
      <c r="A45" s="137"/>
      <c r="B45" s="137"/>
      <c r="C45" s="137"/>
      <c r="D45" s="66" t="s">
        <v>18</v>
      </c>
      <c r="E45" s="76">
        <f t="shared" si="16"/>
        <v>29947.559999999998</v>
      </c>
      <c r="F45" s="78">
        <v>5672.95</v>
      </c>
      <c r="G45" s="78">
        <f>G51</f>
        <v>5920.97</v>
      </c>
      <c r="H45" s="78">
        <f t="shared" ref="H45:J45" si="18">H51</f>
        <v>6426.82</v>
      </c>
      <c r="I45" s="78">
        <f t="shared" si="18"/>
        <v>6426.82</v>
      </c>
      <c r="J45" s="78">
        <f t="shared" si="18"/>
        <v>5500</v>
      </c>
      <c r="K45" s="78">
        <v>0</v>
      </c>
    </row>
    <row r="46" spans="1:11" ht="63" x14ac:dyDescent="0.25">
      <c r="A46" s="137"/>
      <c r="B46" s="137"/>
      <c r="C46" s="137"/>
      <c r="D46" s="66" t="s">
        <v>19</v>
      </c>
      <c r="E46" s="76">
        <f t="shared" si="16"/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</row>
    <row r="47" spans="1:11" ht="78.75" x14ac:dyDescent="0.25">
      <c r="A47" s="137"/>
      <c r="B47" s="137"/>
      <c r="C47" s="137"/>
      <c r="D47" s="66" t="s">
        <v>20</v>
      </c>
      <c r="E47" s="76">
        <f t="shared" si="16"/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</row>
    <row r="48" spans="1:11" ht="47.25" x14ac:dyDescent="0.25">
      <c r="A48" s="137"/>
      <c r="B48" s="137"/>
      <c r="C48" s="137"/>
      <c r="D48" s="66" t="s">
        <v>21</v>
      </c>
      <c r="E48" s="76">
        <f t="shared" si="16"/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</row>
    <row r="49" spans="1:12" ht="15.75" x14ac:dyDescent="0.25">
      <c r="A49" s="120" t="s">
        <v>46</v>
      </c>
      <c r="B49" s="121" t="s">
        <v>54</v>
      </c>
      <c r="C49" s="121" t="s">
        <v>28</v>
      </c>
      <c r="D49" s="16" t="s">
        <v>22</v>
      </c>
      <c r="E49" s="17">
        <f>F49+G49+H49+I49+J49+K49</f>
        <v>94950.260000000009</v>
      </c>
      <c r="F49" s="15">
        <f>F50+F51+F52+F53+F54</f>
        <v>16367.3</v>
      </c>
      <c r="G49" s="15">
        <f t="shared" ref="G49:K49" si="19">G50+G51+G52+G53+G54</f>
        <v>16640.82</v>
      </c>
      <c r="H49" s="15">
        <f t="shared" si="19"/>
        <v>18370.64</v>
      </c>
      <c r="I49" s="15">
        <f t="shared" si="19"/>
        <v>18206.400000000001</v>
      </c>
      <c r="J49" s="15">
        <f t="shared" si="19"/>
        <v>14365.1</v>
      </c>
      <c r="K49" s="15">
        <f t="shared" si="19"/>
        <v>11000</v>
      </c>
    </row>
    <row r="50" spans="1:12" ht="63" x14ac:dyDescent="0.25">
      <c r="A50" s="120"/>
      <c r="B50" s="121"/>
      <c r="C50" s="121"/>
      <c r="D50" s="18" t="s">
        <v>17</v>
      </c>
      <c r="E50" s="17">
        <f t="shared" ref="E50:E54" si="20">F50+G50+H50+I50+J50+K50</f>
        <v>59364.57</v>
      </c>
      <c r="F50" s="19">
        <v>10556.22</v>
      </c>
      <c r="G50" s="19">
        <v>10719.85</v>
      </c>
      <c r="H50" s="19">
        <v>11943.82</v>
      </c>
      <c r="I50" s="19">
        <v>11779.58</v>
      </c>
      <c r="J50" s="19">
        <v>8865.1</v>
      </c>
      <c r="K50" s="19">
        <v>5500</v>
      </c>
    </row>
    <row r="51" spans="1:12" ht="94.5" x14ac:dyDescent="0.25">
      <c r="A51" s="120"/>
      <c r="B51" s="121"/>
      <c r="C51" s="121"/>
      <c r="D51" s="18" t="s">
        <v>18</v>
      </c>
      <c r="E51" s="17">
        <f t="shared" si="20"/>
        <v>35585.69</v>
      </c>
      <c r="F51" s="5">
        <v>5811.08</v>
      </c>
      <c r="G51" s="19">
        <v>5920.97</v>
      </c>
      <c r="H51" s="19">
        <v>6426.82</v>
      </c>
      <c r="I51" s="19">
        <v>6426.82</v>
      </c>
      <c r="J51" s="19">
        <v>5500</v>
      </c>
      <c r="K51" s="19">
        <v>5500</v>
      </c>
    </row>
    <row r="52" spans="1:12" ht="63" x14ac:dyDescent="0.25">
      <c r="A52" s="120"/>
      <c r="B52" s="121"/>
      <c r="C52" s="121"/>
      <c r="D52" s="18" t="s">
        <v>19</v>
      </c>
      <c r="E52" s="17">
        <f t="shared" si="20"/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1:12" ht="78.75" x14ac:dyDescent="0.25">
      <c r="A53" s="120"/>
      <c r="B53" s="121"/>
      <c r="C53" s="121"/>
      <c r="D53" s="18" t="s">
        <v>20</v>
      </c>
      <c r="E53" s="17">
        <f t="shared" si="20"/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2" ht="47.25" x14ac:dyDescent="0.25">
      <c r="A54" s="120"/>
      <c r="B54" s="121"/>
      <c r="C54" s="121"/>
      <c r="D54" s="18" t="s">
        <v>21</v>
      </c>
      <c r="E54" s="17">
        <f t="shared" si="20"/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2" ht="20.25" customHeight="1" x14ac:dyDescent="0.25">
      <c r="A55" s="131" t="s">
        <v>24</v>
      </c>
      <c r="B55" s="131" t="s">
        <v>56</v>
      </c>
      <c r="C55" s="131" t="s">
        <v>28</v>
      </c>
      <c r="D55" s="43" t="s">
        <v>22</v>
      </c>
      <c r="E55" s="59">
        <f>F55+G55+H55+I55+J55+K55</f>
        <v>1038537.31</v>
      </c>
      <c r="F55" s="60">
        <f>F56+F57+F58+F59+F60</f>
        <v>335951.19</v>
      </c>
      <c r="G55" s="60">
        <f t="shared" ref="G55:K55" si="21">G56+G57+G58+G59+G60</f>
        <v>170261.86</v>
      </c>
      <c r="H55" s="99">
        <f t="shared" si="21"/>
        <v>167782.5</v>
      </c>
      <c r="I55" s="100">
        <f t="shared" si="21"/>
        <v>161961.76</v>
      </c>
      <c r="J55" s="60">
        <f t="shared" si="21"/>
        <v>101290</v>
      </c>
      <c r="K55" s="60">
        <f t="shared" si="21"/>
        <v>101290</v>
      </c>
      <c r="L55" s="4"/>
    </row>
    <row r="56" spans="1:12" ht="63" x14ac:dyDescent="0.25">
      <c r="A56" s="132"/>
      <c r="B56" s="132"/>
      <c r="C56" s="132"/>
      <c r="D56" s="46" t="s">
        <v>17</v>
      </c>
      <c r="E56" s="59">
        <f t="shared" ref="E56:E60" si="22">F56+G56+H56+I56+J56+K56</f>
        <v>243730.13</v>
      </c>
      <c r="F56" s="61">
        <f>F62+F102+F137+F142</f>
        <v>37594.86</v>
      </c>
      <c r="G56" s="61">
        <f t="shared" ref="G56:K56" si="23">G62+G102+G137+G142</f>
        <v>52989.33</v>
      </c>
      <c r="H56" s="61">
        <f t="shared" si="23"/>
        <v>43210.189999999995</v>
      </c>
      <c r="I56" s="61">
        <f>I62+I102+I137</f>
        <v>49235.75</v>
      </c>
      <c r="J56" s="61">
        <f t="shared" si="23"/>
        <v>30350</v>
      </c>
      <c r="K56" s="61">
        <f t="shared" si="23"/>
        <v>30350</v>
      </c>
      <c r="L56" s="4"/>
    </row>
    <row r="57" spans="1:12" ht="94.5" x14ac:dyDescent="0.25">
      <c r="A57" s="132"/>
      <c r="B57" s="132"/>
      <c r="C57" s="132"/>
      <c r="D57" s="46" t="s">
        <v>18</v>
      </c>
      <c r="E57" s="59">
        <f t="shared" si="22"/>
        <v>679542.45</v>
      </c>
      <c r="F57" s="62">
        <f>F63+F103+F138+F143</f>
        <v>184591.6</v>
      </c>
      <c r="G57" s="62">
        <f t="shared" ref="G57:K57" si="24">G63+G103+G138+G143</f>
        <v>117272.52999999998</v>
      </c>
      <c r="H57" s="62">
        <f t="shared" si="24"/>
        <v>123072.31</v>
      </c>
      <c r="I57" s="62">
        <f>I63+I103+I138</f>
        <v>112726.01000000001</v>
      </c>
      <c r="J57" s="62">
        <f t="shared" si="24"/>
        <v>70940</v>
      </c>
      <c r="K57" s="62">
        <f t="shared" si="24"/>
        <v>70940</v>
      </c>
      <c r="L57" s="4"/>
    </row>
    <row r="58" spans="1:12" ht="63" x14ac:dyDescent="0.25">
      <c r="A58" s="132"/>
      <c r="B58" s="132"/>
      <c r="C58" s="132"/>
      <c r="D58" s="46" t="s">
        <v>19</v>
      </c>
      <c r="E58" s="59">
        <f t="shared" si="22"/>
        <v>115264.73</v>
      </c>
      <c r="F58" s="62">
        <f>F64+F104+F139+F144</f>
        <v>113764.73</v>
      </c>
      <c r="G58" s="62">
        <f t="shared" ref="G58:J58" si="25">G64+G104+G139+G144</f>
        <v>0</v>
      </c>
      <c r="H58" s="62">
        <f t="shared" si="25"/>
        <v>1500</v>
      </c>
      <c r="I58" s="62">
        <f t="shared" si="25"/>
        <v>0</v>
      </c>
      <c r="J58" s="62">
        <f t="shared" si="25"/>
        <v>0</v>
      </c>
      <c r="K58" s="62">
        <f t="shared" ref="J58:K58" si="26">K64+K104+K139+K144</f>
        <v>0</v>
      </c>
      <c r="L58" s="4"/>
    </row>
    <row r="59" spans="1:12" ht="78.75" x14ac:dyDescent="0.25">
      <c r="A59" s="132"/>
      <c r="B59" s="132"/>
      <c r="C59" s="132"/>
      <c r="D59" s="46" t="s">
        <v>20</v>
      </c>
      <c r="E59" s="44">
        <f t="shared" si="22"/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4"/>
    </row>
    <row r="60" spans="1:12" ht="47.25" x14ac:dyDescent="0.25">
      <c r="A60" s="133"/>
      <c r="B60" s="133"/>
      <c r="C60" s="133"/>
      <c r="D60" s="46" t="s">
        <v>21</v>
      </c>
      <c r="E60" s="44">
        <f t="shared" si="22"/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4"/>
    </row>
    <row r="61" spans="1:12" ht="15.75" x14ac:dyDescent="0.25">
      <c r="A61" s="126" t="s">
        <v>23</v>
      </c>
      <c r="B61" s="126" t="s">
        <v>34</v>
      </c>
      <c r="C61" s="126" t="s">
        <v>28</v>
      </c>
      <c r="D61" s="64" t="s">
        <v>22</v>
      </c>
      <c r="E61" s="65">
        <f>F61+G61+H61+I61+J61+K61</f>
        <v>774967.06</v>
      </c>
      <c r="F61" s="97">
        <f>F62+F63+F64+F65</f>
        <v>127379.08</v>
      </c>
      <c r="G61" s="97">
        <f t="shared" ref="G61:K61" si="27">G62+G63+G64+G65</f>
        <v>147043.13</v>
      </c>
      <c r="H61" s="97">
        <f t="shared" si="27"/>
        <v>151536.45000000001</v>
      </c>
      <c r="I61" s="97">
        <f t="shared" si="27"/>
        <v>153128.4</v>
      </c>
      <c r="J61" s="97">
        <f t="shared" si="27"/>
        <v>97940</v>
      </c>
      <c r="K61" s="97">
        <f t="shared" si="27"/>
        <v>97940</v>
      </c>
    </row>
    <row r="62" spans="1:12" ht="63" x14ac:dyDescent="0.25">
      <c r="A62" s="127"/>
      <c r="B62" s="127"/>
      <c r="C62" s="127"/>
      <c r="D62" s="66" t="s">
        <v>17</v>
      </c>
      <c r="E62" s="65">
        <f t="shared" ref="E62:E65" si="28">F62+G62+H62+I62+J62+K62</f>
        <v>219130.07</v>
      </c>
      <c r="F62" s="67">
        <f>F67+F72+F77+F82+F87+F97</f>
        <v>31635.55</v>
      </c>
      <c r="G62" s="67">
        <f t="shared" ref="G62:K62" si="29">G67+G72+G77+G82+G87+G97</f>
        <v>49444.97</v>
      </c>
      <c r="H62" s="67">
        <f>H67+H72+H77+H82+H87+H92+H97</f>
        <v>38230.67</v>
      </c>
      <c r="I62" s="67">
        <f t="shared" si="29"/>
        <v>45818.879999999997</v>
      </c>
      <c r="J62" s="67">
        <f t="shared" si="29"/>
        <v>27000</v>
      </c>
      <c r="K62" s="67">
        <f t="shared" si="29"/>
        <v>27000</v>
      </c>
    </row>
    <row r="63" spans="1:12" ht="94.5" x14ac:dyDescent="0.25">
      <c r="A63" s="127"/>
      <c r="B63" s="127"/>
      <c r="C63" s="127"/>
      <c r="D63" s="66" t="s">
        <v>18</v>
      </c>
      <c r="E63" s="68">
        <f t="shared" si="28"/>
        <v>554336.99</v>
      </c>
      <c r="F63" s="69">
        <f>F68+F73+F78+F83+F88+F93+F98</f>
        <v>95743.53</v>
      </c>
      <c r="G63" s="69">
        <f t="shared" ref="G63:K63" si="30">G68+G73+G78+G83+G88+G93+G98</f>
        <v>97598.159999999989</v>
      </c>
      <c r="H63" s="69">
        <f>H68+H73+H78+H83+H88+H93+H98</f>
        <v>111805.78</v>
      </c>
      <c r="I63" s="69">
        <f t="shared" si="30"/>
        <v>107309.52</v>
      </c>
      <c r="J63" s="69">
        <f t="shared" si="30"/>
        <v>70940</v>
      </c>
      <c r="K63" s="69">
        <f t="shared" si="30"/>
        <v>70940</v>
      </c>
    </row>
    <row r="64" spans="1:12" ht="63" x14ac:dyDescent="0.25">
      <c r="A64" s="127"/>
      <c r="B64" s="127"/>
      <c r="C64" s="127"/>
      <c r="D64" s="66" t="s">
        <v>19</v>
      </c>
      <c r="E64" s="65">
        <f t="shared" si="28"/>
        <v>1500</v>
      </c>
      <c r="F64" s="69">
        <v>0</v>
      </c>
      <c r="G64" s="69">
        <v>0</v>
      </c>
      <c r="H64" s="69">
        <f>H69+H74+H79+H84+H89+H94+H99</f>
        <v>1500</v>
      </c>
      <c r="I64" s="69">
        <v>0</v>
      </c>
      <c r="J64" s="69">
        <v>0</v>
      </c>
      <c r="K64" s="69">
        <v>0</v>
      </c>
    </row>
    <row r="65" spans="1:12" ht="78" customHeight="1" x14ac:dyDescent="0.25">
      <c r="A65" s="128"/>
      <c r="B65" s="128"/>
      <c r="C65" s="128"/>
      <c r="D65" s="66" t="s">
        <v>20</v>
      </c>
      <c r="E65" s="65">
        <f t="shared" si="28"/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</row>
    <row r="66" spans="1:12" ht="15.6" customHeight="1" x14ac:dyDescent="0.25">
      <c r="A66" s="114" t="s">
        <v>46</v>
      </c>
      <c r="B66" s="117" t="s">
        <v>63</v>
      </c>
      <c r="C66" s="117" t="s">
        <v>28</v>
      </c>
      <c r="D66" s="16" t="s">
        <v>22</v>
      </c>
      <c r="E66" s="24" t="e">
        <f>F66+G66+H66+I66+J66+K66</f>
        <v>#REF!</v>
      </c>
      <c r="F66" s="25" t="e">
        <f>F67+F68+F69+F70+#REF!</f>
        <v>#REF!</v>
      </c>
      <c r="G66" s="29">
        <f>G67+G68+G69+G70</f>
        <v>34939.870000000003</v>
      </c>
      <c r="H66" s="29">
        <f t="shared" ref="H66:K66" si="31">H67+H68+H69+H70</f>
        <v>38262.18</v>
      </c>
      <c r="I66" s="29">
        <f t="shared" si="31"/>
        <v>45818.879999999997</v>
      </c>
      <c r="J66" s="29">
        <f t="shared" si="31"/>
        <v>27000</v>
      </c>
      <c r="K66" s="29">
        <f t="shared" si="31"/>
        <v>27000</v>
      </c>
      <c r="L66" s="3"/>
    </row>
    <row r="67" spans="1:12" ht="62.45" customHeight="1" x14ac:dyDescent="0.25">
      <c r="A67" s="115"/>
      <c r="B67" s="118"/>
      <c r="C67" s="118"/>
      <c r="D67" s="18" t="s">
        <v>17</v>
      </c>
      <c r="E67" s="24">
        <f t="shared" ref="E67:E70" si="32">F67+G67+H67+I67+J67+K67</f>
        <v>204603.05</v>
      </c>
      <c r="F67" s="79">
        <v>31613.63</v>
      </c>
      <c r="G67" s="26">
        <v>34939.870000000003</v>
      </c>
      <c r="H67" s="26">
        <v>38230.67</v>
      </c>
      <c r="I67" s="26">
        <v>45818.879999999997</v>
      </c>
      <c r="J67" s="26">
        <v>27000</v>
      </c>
      <c r="K67" s="26">
        <v>27000</v>
      </c>
      <c r="L67" s="3"/>
    </row>
    <row r="68" spans="1:12" ht="94.5" x14ac:dyDescent="0.25">
      <c r="A68" s="115"/>
      <c r="B68" s="118"/>
      <c r="C68" s="118"/>
      <c r="D68" s="18" t="s">
        <v>18</v>
      </c>
      <c r="E68" s="27">
        <f t="shared" si="32"/>
        <v>3226.48</v>
      </c>
      <c r="F68" s="28">
        <v>3194.97</v>
      </c>
      <c r="G68" s="28">
        <v>0</v>
      </c>
      <c r="H68" s="28">
        <v>31.51</v>
      </c>
      <c r="I68" s="28">
        <v>0</v>
      </c>
      <c r="J68" s="28">
        <v>0</v>
      </c>
      <c r="K68" s="28">
        <v>0</v>
      </c>
      <c r="L68" s="70"/>
    </row>
    <row r="69" spans="1:12" ht="63" x14ac:dyDescent="0.25">
      <c r="A69" s="115"/>
      <c r="B69" s="118"/>
      <c r="C69" s="118"/>
      <c r="D69" s="18" t="s">
        <v>19</v>
      </c>
      <c r="E69" s="24">
        <f t="shared" si="32"/>
        <v>0</v>
      </c>
      <c r="F69" s="49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70"/>
    </row>
    <row r="70" spans="1:12" ht="78.75" x14ac:dyDescent="0.25">
      <c r="A70" s="116"/>
      <c r="B70" s="119"/>
      <c r="C70" s="119"/>
      <c r="D70" s="18" t="s">
        <v>20</v>
      </c>
      <c r="E70" s="24">
        <f t="shared" si="32"/>
        <v>0</v>
      </c>
      <c r="F70" s="49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70"/>
    </row>
    <row r="71" spans="1:12" ht="15.75" customHeight="1" x14ac:dyDescent="0.25">
      <c r="A71" s="114" t="s">
        <v>80</v>
      </c>
      <c r="B71" s="117" t="s">
        <v>35</v>
      </c>
      <c r="C71" s="117" t="s">
        <v>28</v>
      </c>
      <c r="D71" s="16" t="s">
        <v>22</v>
      </c>
      <c r="E71" s="24">
        <f>F71+G71+H71+I71+J71+K71</f>
        <v>574.51</v>
      </c>
      <c r="F71" s="50">
        <f>F72+F73+F74+F75</f>
        <v>81.97</v>
      </c>
      <c r="G71" s="50">
        <f t="shared" ref="G71:K71" si="33">G72+G73+G74+G75</f>
        <v>60.23</v>
      </c>
      <c r="H71" s="50">
        <f t="shared" si="33"/>
        <v>52.31</v>
      </c>
      <c r="I71" s="50">
        <f t="shared" si="33"/>
        <v>100</v>
      </c>
      <c r="J71" s="50">
        <f t="shared" si="33"/>
        <v>140</v>
      </c>
      <c r="K71" s="50">
        <f t="shared" si="33"/>
        <v>140</v>
      </c>
    </row>
    <row r="72" spans="1:12" ht="63" x14ac:dyDescent="0.25">
      <c r="A72" s="115"/>
      <c r="B72" s="118"/>
      <c r="C72" s="118"/>
      <c r="D72" s="18" t="s">
        <v>17</v>
      </c>
      <c r="E72" s="17">
        <f>F72+G72+H72+I72+J72+K72</f>
        <v>0</v>
      </c>
      <c r="F72" s="51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</row>
    <row r="73" spans="1:12" ht="94.5" x14ac:dyDescent="0.25">
      <c r="A73" s="115"/>
      <c r="B73" s="118"/>
      <c r="C73" s="118"/>
      <c r="D73" s="18" t="s">
        <v>18</v>
      </c>
      <c r="E73" s="17">
        <f>F73+G73+H73+I73+J73+K74</f>
        <v>434.51</v>
      </c>
      <c r="F73" s="23">
        <v>81.97</v>
      </c>
      <c r="G73" s="23">
        <v>60.23</v>
      </c>
      <c r="H73" s="23">
        <v>52.31</v>
      </c>
      <c r="I73" s="23">
        <v>100</v>
      </c>
      <c r="J73" s="23">
        <v>140</v>
      </c>
      <c r="K73" s="22">
        <v>140</v>
      </c>
    </row>
    <row r="74" spans="1:12" ht="63" x14ac:dyDescent="0.25">
      <c r="A74" s="115"/>
      <c r="B74" s="118"/>
      <c r="C74" s="118"/>
      <c r="D74" s="18" t="s">
        <v>19</v>
      </c>
      <c r="E74" s="17">
        <f>F74+G74+H74+I74+J74+K75</f>
        <v>0</v>
      </c>
      <c r="F74" s="51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</row>
    <row r="75" spans="1:12" ht="78.75" x14ac:dyDescent="0.25">
      <c r="A75" s="116"/>
      <c r="B75" s="119"/>
      <c r="C75" s="119"/>
      <c r="D75" s="18" t="s">
        <v>20</v>
      </c>
      <c r="E75" s="17">
        <f>F75+G75+H75+I75+J75+K93</f>
        <v>3800</v>
      </c>
      <c r="F75" s="51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</row>
    <row r="76" spans="1:12" ht="15.75" x14ac:dyDescent="0.25">
      <c r="A76" s="114" t="s">
        <v>48</v>
      </c>
      <c r="B76" s="117" t="s">
        <v>115</v>
      </c>
      <c r="C76" s="117" t="s">
        <v>28</v>
      </c>
      <c r="D76" s="16" t="s">
        <v>22</v>
      </c>
      <c r="E76" s="24">
        <f>F76+G76+H76+I76+J76+K77</f>
        <v>386376.30999999994</v>
      </c>
      <c r="F76" s="50">
        <f>F77+F78+F79+F80</f>
        <v>71639.789999999994</v>
      </c>
      <c r="G76" s="50">
        <f t="shared" ref="G76:K76" si="34">G77+G78+G79+G80</f>
        <v>74054.81</v>
      </c>
      <c r="H76" s="50">
        <f t="shared" si="34"/>
        <v>86555.55</v>
      </c>
      <c r="I76" s="50">
        <f t="shared" si="34"/>
        <v>87126.16</v>
      </c>
      <c r="J76" s="50">
        <f t="shared" si="34"/>
        <v>67000</v>
      </c>
      <c r="K76" s="50">
        <f t="shared" si="34"/>
        <v>67000</v>
      </c>
    </row>
    <row r="77" spans="1:12" ht="63" x14ac:dyDescent="0.25">
      <c r="A77" s="115"/>
      <c r="B77" s="118"/>
      <c r="C77" s="118"/>
      <c r="D77" s="18" t="s">
        <v>17</v>
      </c>
      <c r="E77" s="27">
        <f>F77+G77+H77+I77+J77+K77</f>
        <v>0</v>
      </c>
      <c r="F77" s="51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</row>
    <row r="78" spans="1:12" ht="94.5" x14ac:dyDescent="0.25">
      <c r="A78" s="115"/>
      <c r="B78" s="118"/>
      <c r="C78" s="118"/>
      <c r="D78" s="18" t="s">
        <v>18</v>
      </c>
      <c r="E78" s="30">
        <f>F78+G78+H78+I78+J78+K79</f>
        <v>386376.30999999994</v>
      </c>
      <c r="F78" s="80">
        <v>71639.789999999994</v>
      </c>
      <c r="G78" s="23">
        <v>74054.81</v>
      </c>
      <c r="H78" s="31">
        <v>86555.55</v>
      </c>
      <c r="I78" s="31">
        <v>87126.16</v>
      </c>
      <c r="J78" s="31">
        <v>67000</v>
      </c>
      <c r="K78" s="32">
        <v>67000</v>
      </c>
    </row>
    <row r="79" spans="1:12" ht="63" x14ac:dyDescent="0.25">
      <c r="A79" s="115"/>
      <c r="B79" s="118"/>
      <c r="C79" s="118"/>
      <c r="D79" s="18" t="s">
        <v>19</v>
      </c>
      <c r="E79" s="30">
        <f>F79+G79+H79+I79+J79+K80</f>
        <v>0</v>
      </c>
      <c r="F79" s="51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</row>
    <row r="80" spans="1:12" ht="78.75" x14ac:dyDescent="0.25">
      <c r="A80" s="116"/>
      <c r="B80" s="119"/>
      <c r="C80" s="119"/>
      <c r="D80" s="18" t="s">
        <v>20</v>
      </c>
      <c r="E80" s="30">
        <v>0</v>
      </c>
      <c r="F80" s="51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</row>
    <row r="81" spans="1:12" ht="15.75" customHeight="1" x14ac:dyDescent="0.25">
      <c r="A81" s="114" t="s">
        <v>103</v>
      </c>
      <c r="B81" s="117" t="s">
        <v>102</v>
      </c>
      <c r="C81" s="117" t="s">
        <v>28</v>
      </c>
      <c r="D81" s="16" t="s">
        <v>22</v>
      </c>
      <c r="E81" s="24">
        <f>F81+G81+H81+I81+J81+K82</f>
        <v>16166.77</v>
      </c>
      <c r="F81" s="50">
        <f>F82+F83+F84+F85</f>
        <v>0</v>
      </c>
      <c r="G81" s="50">
        <f t="shared" ref="G81:K81" si="35">G82+G83+G84+G85</f>
        <v>14651.62</v>
      </c>
      <c r="H81" s="50">
        <f t="shared" si="35"/>
        <v>1515.15</v>
      </c>
      <c r="I81" s="50">
        <f t="shared" si="35"/>
        <v>0</v>
      </c>
      <c r="J81" s="50">
        <f t="shared" si="35"/>
        <v>0</v>
      </c>
      <c r="K81" s="50">
        <f t="shared" si="35"/>
        <v>0</v>
      </c>
      <c r="L81" s="2"/>
    </row>
    <row r="82" spans="1:12" ht="63" x14ac:dyDescent="0.25">
      <c r="A82" s="115"/>
      <c r="B82" s="118"/>
      <c r="C82" s="118"/>
      <c r="D82" s="18" t="s">
        <v>17</v>
      </c>
      <c r="E82" s="17">
        <f>F82+G82+H82+I82+J82+K82</f>
        <v>14505.1</v>
      </c>
      <c r="F82" s="51">
        <v>0</v>
      </c>
      <c r="G82" s="23">
        <v>14505.1</v>
      </c>
      <c r="H82" s="23">
        <v>0</v>
      </c>
      <c r="I82" s="23">
        <v>0</v>
      </c>
      <c r="J82" s="23">
        <v>0</v>
      </c>
      <c r="K82" s="23">
        <v>0</v>
      </c>
      <c r="L82" s="2"/>
    </row>
    <row r="83" spans="1:12" ht="94.5" x14ac:dyDescent="0.25">
      <c r="A83" s="115"/>
      <c r="B83" s="118"/>
      <c r="C83" s="118"/>
      <c r="D83" s="18" t="s">
        <v>18</v>
      </c>
      <c r="E83" s="17">
        <f>F83+G83+H83+I83+J83+K84</f>
        <v>161.67000000000002</v>
      </c>
      <c r="F83" s="51">
        <v>0</v>
      </c>
      <c r="G83" s="23">
        <v>146.52000000000001</v>
      </c>
      <c r="H83" s="23">
        <v>15.15</v>
      </c>
      <c r="I83" s="23">
        <v>0</v>
      </c>
      <c r="J83" s="23">
        <v>0</v>
      </c>
      <c r="K83" s="23">
        <v>0</v>
      </c>
      <c r="L83" s="2"/>
    </row>
    <row r="84" spans="1:12" ht="63" x14ac:dyDescent="0.25">
      <c r="A84" s="115"/>
      <c r="B84" s="118"/>
      <c r="C84" s="118"/>
      <c r="D84" s="18" t="s">
        <v>19</v>
      </c>
      <c r="E84" s="17">
        <f>F84+G84+H84+I84+J84+K85</f>
        <v>1500</v>
      </c>
      <c r="F84" s="51">
        <v>0</v>
      </c>
      <c r="G84" s="23">
        <v>0</v>
      </c>
      <c r="H84" s="23">
        <v>1500</v>
      </c>
      <c r="I84" s="23">
        <v>0</v>
      </c>
      <c r="J84" s="23">
        <v>0</v>
      </c>
      <c r="K84" s="23">
        <v>0</v>
      </c>
      <c r="L84" s="2"/>
    </row>
    <row r="85" spans="1:12" ht="78.75" x14ac:dyDescent="0.25">
      <c r="A85" s="116"/>
      <c r="B85" s="119"/>
      <c r="C85" s="119"/>
      <c r="D85" s="18" t="s">
        <v>20</v>
      </c>
      <c r="E85" s="17">
        <f>F85+G85+H85+I85+J85+K86</f>
        <v>0</v>
      </c>
      <c r="F85" s="51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"/>
    </row>
    <row r="86" spans="1:12" ht="15.75" x14ac:dyDescent="0.25">
      <c r="A86" s="114" t="s">
        <v>49</v>
      </c>
      <c r="B86" s="117" t="s">
        <v>62</v>
      </c>
      <c r="C86" s="117" t="s">
        <v>28</v>
      </c>
      <c r="D86" s="16" t="s">
        <v>22</v>
      </c>
      <c r="E86" s="24">
        <f>F86+G86+H86+I86+J86+K87</f>
        <v>75556.12</v>
      </c>
      <c r="F86" s="13">
        <f>F87+F88+F89+F90</f>
        <v>15704.6</v>
      </c>
      <c r="G86" s="29">
        <f t="shared" ref="G86:K86" si="36">G87+G88+G89+G90</f>
        <v>21338.2</v>
      </c>
      <c r="H86" s="29">
        <f t="shared" si="36"/>
        <v>22235.759999999998</v>
      </c>
      <c r="I86" s="29">
        <f t="shared" si="36"/>
        <v>16277.56</v>
      </c>
      <c r="J86" s="29">
        <f t="shared" si="36"/>
        <v>0</v>
      </c>
      <c r="K86" s="29">
        <f t="shared" si="36"/>
        <v>0</v>
      </c>
    </row>
    <row r="87" spans="1:12" ht="63" x14ac:dyDescent="0.25">
      <c r="A87" s="115"/>
      <c r="B87" s="118"/>
      <c r="C87" s="118"/>
      <c r="D87" s="18" t="s">
        <v>17</v>
      </c>
      <c r="E87" s="17">
        <f>F87+G87+H87+I87+J87+K87</f>
        <v>0</v>
      </c>
      <c r="F87" s="51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</row>
    <row r="88" spans="1:12" ht="94.5" x14ac:dyDescent="0.25">
      <c r="A88" s="115"/>
      <c r="B88" s="118"/>
      <c r="C88" s="118"/>
      <c r="D88" s="18" t="s">
        <v>18</v>
      </c>
      <c r="E88" s="30">
        <f>F88+G88+H88+I88+J88+K89</f>
        <v>75556.12</v>
      </c>
      <c r="F88" s="23">
        <v>15704.6</v>
      </c>
      <c r="G88" s="23">
        <v>21338.2</v>
      </c>
      <c r="H88" s="23">
        <v>22235.759999999998</v>
      </c>
      <c r="I88" s="23">
        <v>16277.56</v>
      </c>
      <c r="J88" s="23">
        <v>0</v>
      </c>
      <c r="K88" s="23">
        <v>0</v>
      </c>
    </row>
    <row r="89" spans="1:12" ht="63" x14ac:dyDescent="0.25">
      <c r="A89" s="115"/>
      <c r="B89" s="118"/>
      <c r="C89" s="118"/>
      <c r="D89" s="18" t="s">
        <v>19</v>
      </c>
      <c r="E89" s="17">
        <f>F89+G89+H89+I89+J89+K90</f>
        <v>0</v>
      </c>
      <c r="F89" s="51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</row>
    <row r="90" spans="1:12" ht="78.75" x14ac:dyDescent="0.25">
      <c r="A90" s="116"/>
      <c r="B90" s="119"/>
      <c r="C90" s="119"/>
      <c r="D90" s="18" t="s">
        <v>20</v>
      </c>
      <c r="E90" s="17">
        <f>F90+G90+H90+I90+J90+K91</f>
        <v>3800</v>
      </c>
      <c r="F90" s="51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</row>
    <row r="91" spans="1:12" ht="15.6" customHeight="1" x14ac:dyDescent="0.25">
      <c r="A91" s="114" t="s">
        <v>64</v>
      </c>
      <c r="B91" s="117" t="s">
        <v>65</v>
      </c>
      <c r="C91" s="117" t="s">
        <v>28</v>
      </c>
      <c r="D91" s="16" t="s">
        <v>22</v>
      </c>
      <c r="E91" s="24">
        <f>F91+G91+H91+I91+J91+K92</f>
        <v>16041.900000000001</v>
      </c>
      <c r="F91" s="13">
        <f>F92+F93+F94+F95</f>
        <v>3522.2</v>
      </c>
      <c r="G91" s="29">
        <f t="shared" ref="G91" si="37">G92+G93+G94+G95</f>
        <v>1998.4</v>
      </c>
      <c r="H91" s="29">
        <f t="shared" ref="H91" si="38">H92+H93+H94+H95</f>
        <v>2915.5</v>
      </c>
      <c r="I91" s="29">
        <f t="shared" ref="I91" si="39">I92+I93+I94+I95</f>
        <v>3805.8</v>
      </c>
      <c r="J91" s="29">
        <f t="shared" ref="J91" si="40">J92+J93+J94+J95</f>
        <v>3800</v>
      </c>
      <c r="K91" s="29">
        <f t="shared" ref="K91" si="41">K92+K93+K94+K95</f>
        <v>3800</v>
      </c>
    </row>
    <row r="92" spans="1:12" ht="15.6" customHeight="1" x14ac:dyDescent="0.25">
      <c r="A92" s="115"/>
      <c r="B92" s="118"/>
      <c r="C92" s="118"/>
      <c r="D92" s="18" t="s">
        <v>17</v>
      </c>
      <c r="E92" s="17">
        <f>F92+G92+H92+I92+J92+K92</f>
        <v>0</v>
      </c>
      <c r="F92" s="51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</row>
    <row r="93" spans="1:12" ht="94.5" x14ac:dyDescent="0.25">
      <c r="A93" s="115"/>
      <c r="B93" s="118"/>
      <c r="C93" s="118"/>
      <c r="D93" s="18" t="s">
        <v>18</v>
      </c>
      <c r="E93" s="30">
        <f t="shared" ref="E93:E94" si="42">F93+G93+H93+I93+J93+K94</f>
        <v>16041.900000000001</v>
      </c>
      <c r="F93" s="23">
        <v>3522.2</v>
      </c>
      <c r="G93" s="23">
        <v>1998.4</v>
      </c>
      <c r="H93" s="23">
        <v>2915.5</v>
      </c>
      <c r="I93" s="23">
        <v>3805.8</v>
      </c>
      <c r="J93" s="23">
        <v>3800</v>
      </c>
      <c r="K93" s="23">
        <v>3800</v>
      </c>
    </row>
    <row r="94" spans="1:12" ht="63" x14ac:dyDescent="0.25">
      <c r="A94" s="115"/>
      <c r="B94" s="118"/>
      <c r="C94" s="118"/>
      <c r="D94" s="18" t="s">
        <v>19</v>
      </c>
      <c r="E94" s="17">
        <f t="shared" si="42"/>
        <v>0</v>
      </c>
      <c r="F94" s="51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</row>
    <row r="95" spans="1:12" ht="78.75" x14ac:dyDescent="0.25">
      <c r="A95" s="116"/>
      <c r="B95" s="119"/>
      <c r="C95" s="119"/>
      <c r="D95" s="18" t="s">
        <v>20</v>
      </c>
      <c r="E95" s="17" t="e">
        <f>F95+G95+H95+I95+J95+#REF!</f>
        <v>#REF!</v>
      </c>
      <c r="F95" s="51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</row>
    <row r="96" spans="1:12" ht="15.75" x14ac:dyDescent="0.25">
      <c r="A96" s="114" t="s">
        <v>84</v>
      </c>
      <c r="B96" s="117" t="s">
        <v>85</v>
      </c>
      <c r="C96" s="117" t="s">
        <v>28</v>
      </c>
      <c r="D96" s="16" t="s">
        <v>22</v>
      </c>
      <c r="E96" s="27">
        <f>F96+G96+H96+I96+J96+K97</f>
        <v>1621.92</v>
      </c>
      <c r="F96" s="50">
        <f>F97+F98+F99+F100</f>
        <v>1621.92</v>
      </c>
      <c r="G96" s="29">
        <f t="shared" ref="G96:K96" si="43">G97+G98+G99+G100</f>
        <v>0</v>
      </c>
      <c r="H96" s="29">
        <f t="shared" si="43"/>
        <v>0</v>
      </c>
      <c r="I96" s="29">
        <f t="shared" si="43"/>
        <v>0</v>
      </c>
      <c r="J96" s="29">
        <f t="shared" si="43"/>
        <v>0</v>
      </c>
      <c r="K96" s="29">
        <f t="shared" si="43"/>
        <v>0</v>
      </c>
    </row>
    <row r="97" spans="1:12" ht="63" x14ac:dyDescent="0.25">
      <c r="A97" s="115"/>
      <c r="B97" s="118"/>
      <c r="C97" s="118"/>
      <c r="D97" s="18" t="s">
        <v>17</v>
      </c>
      <c r="E97" s="17">
        <f>F97+G97+H97+I97+J97+K97</f>
        <v>21.92</v>
      </c>
      <c r="F97" s="23">
        <v>21.92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</row>
    <row r="98" spans="1:12" ht="94.5" x14ac:dyDescent="0.25">
      <c r="A98" s="115"/>
      <c r="B98" s="118"/>
      <c r="C98" s="118"/>
      <c r="D98" s="18" t="s">
        <v>18</v>
      </c>
      <c r="E98" s="17">
        <f t="shared" ref="E98:E99" si="44">F98+G98+H98+I98+J98+K99</f>
        <v>1600</v>
      </c>
      <c r="F98" s="23">
        <v>1600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</row>
    <row r="99" spans="1:12" ht="63" x14ac:dyDescent="0.25">
      <c r="A99" s="115"/>
      <c r="B99" s="118"/>
      <c r="C99" s="118"/>
      <c r="D99" s="18" t="s">
        <v>19</v>
      </c>
      <c r="E99" s="17">
        <f t="shared" si="44"/>
        <v>0</v>
      </c>
      <c r="F99" s="51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</row>
    <row r="100" spans="1:12" ht="78.75" x14ac:dyDescent="0.25">
      <c r="A100" s="116"/>
      <c r="B100" s="119"/>
      <c r="C100" s="119"/>
      <c r="D100" s="18" t="s">
        <v>20</v>
      </c>
      <c r="E100" s="17">
        <f>F100+G100+H100+I100+J100+K101</f>
        <v>0</v>
      </c>
      <c r="F100" s="51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</row>
    <row r="101" spans="1:12" ht="15.6" customHeight="1" x14ac:dyDescent="0.25">
      <c r="A101" s="126" t="s">
        <v>25</v>
      </c>
      <c r="B101" s="126" t="s">
        <v>37</v>
      </c>
      <c r="C101" s="126" t="s">
        <v>28</v>
      </c>
      <c r="D101" s="64" t="s">
        <v>22</v>
      </c>
      <c r="E101" s="68">
        <f>F101+G101+H101+I101+J101+K102</f>
        <v>259273.66999999998</v>
      </c>
      <c r="F101" s="83">
        <f>F102+F103+F104+F105</f>
        <v>207592.85</v>
      </c>
      <c r="G101" s="83">
        <f>G102+G103+G104+G105+G166</f>
        <v>22786.579999999998</v>
      </c>
      <c r="H101" s="83">
        <f>H102+H103+H104+H105+H166</f>
        <v>15299.210000000001</v>
      </c>
      <c r="I101" s="110">
        <f>I102+I103+I104+I105+I166</f>
        <v>7195.03</v>
      </c>
      <c r="J101" s="83">
        <f>J102+J103+J104+J105+J166</f>
        <v>3200</v>
      </c>
      <c r="K101" s="69">
        <v>0</v>
      </c>
      <c r="L101" s="8"/>
    </row>
    <row r="102" spans="1:12" ht="63" x14ac:dyDescent="0.25">
      <c r="A102" s="127"/>
      <c r="B102" s="127"/>
      <c r="C102" s="127"/>
      <c r="D102" s="66" t="s">
        <v>17</v>
      </c>
      <c r="E102" s="76">
        <f>F102+G102+H102+I102+J102+K103</f>
        <v>18885.57</v>
      </c>
      <c r="F102" s="82">
        <f>F107+F117+F122+F127+F132</f>
        <v>5547.1399999999994</v>
      </c>
      <c r="G102" s="82">
        <f t="shared" ref="G102:K102" si="45">G107+G117+G122+G127+G132</f>
        <v>3112.21</v>
      </c>
      <c r="H102" s="82">
        <f t="shared" si="45"/>
        <v>4032.68</v>
      </c>
      <c r="I102" s="82">
        <f>I107+I112+I117+I122+I127+I132</f>
        <v>2993.54</v>
      </c>
      <c r="J102" s="82">
        <f t="shared" si="45"/>
        <v>3200</v>
      </c>
      <c r="K102" s="82">
        <f t="shared" si="45"/>
        <v>3200</v>
      </c>
      <c r="L102" s="8"/>
    </row>
    <row r="103" spans="1:12" ht="94.5" x14ac:dyDescent="0.25">
      <c r="A103" s="127"/>
      <c r="B103" s="127"/>
      <c r="C103" s="127"/>
      <c r="D103" s="66" t="s">
        <v>18</v>
      </c>
      <c r="E103" s="76">
        <f>F103+G103+H103+I103+J103+K104</f>
        <v>123423.37000000001</v>
      </c>
      <c r="F103" s="82">
        <f>F108+F118+F123+F128+F133</f>
        <v>88280.98000000001</v>
      </c>
      <c r="G103" s="82">
        <f t="shared" ref="G103:K103" si="46">G108+G118+G123+G128+G133</f>
        <v>19674.37</v>
      </c>
      <c r="H103" s="82">
        <f t="shared" si="46"/>
        <v>11266.53</v>
      </c>
      <c r="I103" s="82">
        <f>I108+I113+I118+I123+I128+I133</f>
        <v>4201.49</v>
      </c>
      <c r="J103" s="82">
        <f t="shared" si="46"/>
        <v>0</v>
      </c>
      <c r="K103" s="82">
        <f t="shared" si="46"/>
        <v>0</v>
      </c>
      <c r="L103" s="8"/>
    </row>
    <row r="104" spans="1:12" ht="63" x14ac:dyDescent="0.25">
      <c r="A104" s="127"/>
      <c r="B104" s="127"/>
      <c r="C104" s="127"/>
      <c r="D104" s="66" t="s">
        <v>19</v>
      </c>
      <c r="E104" s="76">
        <f>F104+G104+H104+I104+J104+K105</f>
        <v>113764.73</v>
      </c>
      <c r="F104" s="82">
        <f>F109+F119+F124+F129+F134</f>
        <v>113764.73</v>
      </c>
      <c r="G104" s="82">
        <f t="shared" ref="G104:K104" si="47">G109+G119+G124+G129+G134</f>
        <v>0</v>
      </c>
      <c r="H104" s="82">
        <f t="shared" si="47"/>
        <v>0</v>
      </c>
      <c r="I104" s="82">
        <f t="shared" si="47"/>
        <v>0</v>
      </c>
      <c r="J104" s="82">
        <f t="shared" si="47"/>
        <v>0</v>
      </c>
      <c r="K104" s="82">
        <f t="shared" si="47"/>
        <v>0</v>
      </c>
      <c r="L104" s="8"/>
    </row>
    <row r="105" spans="1:12" ht="78.75" x14ac:dyDescent="0.25">
      <c r="A105" s="128"/>
      <c r="B105" s="128"/>
      <c r="C105" s="128"/>
      <c r="D105" s="66" t="s">
        <v>20</v>
      </c>
      <c r="E105" s="76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"/>
    </row>
    <row r="106" spans="1:12" ht="15.75" customHeight="1" x14ac:dyDescent="0.25">
      <c r="A106" s="114" t="s">
        <v>125</v>
      </c>
      <c r="B106" s="117" t="s">
        <v>126</v>
      </c>
      <c r="C106" s="117" t="s">
        <v>28</v>
      </c>
      <c r="D106" s="16" t="s">
        <v>22</v>
      </c>
      <c r="E106" s="17">
        <f>F106+G106+H106+I106+J106+K107</f>
        <v>57411.909999999996</v>
      </c>
      <c r="F106" s="52">
        <f>F107+F108+F109+F110+F166</f>
        <v>16276.12</v>
      </c>
      <c r="G106" s="22">
        <f>G107+G108+G109+G110+G166</f>
        <v>22786.579999999998</v>
      </c>
      <c r="H106" s="22">
        <f>H107+H108+H109+H110+H166</f>
        <v>15299.210000000001</v>
      </c>
      <c r="I106" s="22">
        <f>I107+I108+I109+I110+I166</f>
        <v>450</v>
      </c>
      <c r="J106" s="22">
        <f>J107+J108+J109+J110+J166</f>
        <v>1300</v>
      </c>
      <c r="K106" s="23">
        <v>0</v>
      </c>
      <c r="L106" s="4"/>
    </row>
    <row r="107" spans="1:12" ht="63" x14ac:dyDescent="0.25">
      <c r="A107" s="115"/>
      <c r="B107" s="118"/>
      <c r="C107" s="118"/>
      <c r="D107" s="18" t="s">
        <v>17</v>
      </c>
      <c r="E107" s="17">
        <f>F107+G107+H107+I107+J107+K108</f>
        <v>9579.39</v>
      </c>
      <c r="F107" s="51">
        <v>684.5</v>
      </c>
      <c r="G107" s="23">
        <v>3112.21</v>
      </c>
      <c r="H107" s="23">
        <v>4032.68</v>
      </c>
      <c r="I107" s="23">
        <v>450</v>
      </c>
      <c r="J107" s="23">
        <v>1300</v>
      </c>
      <c r="K107" s="23">
        <v>1300</v>
      </c>
      <c r="L107" s="4"/>
    </row>
    <row r="108" spans="1:12" ht="94.5" x14ac:dyDescent="0.25">
      <c r="A108" s="115"/>
      <c r="B108" s="118"/>
      <c r="C108" s="118"/>
      <c r="D108" s="18" t="s">
        <v>18</v>
      </c>
      <c r="E108" s="17">
        <f>F108+G108+H108+I108+J108+K109</f>
        <v>46532.52</v>
      </c>
      <c r="F108" s="51">
        <v>15591.62</v>
      </c>
      <c r="G108" s="23">
        <v>19674.37</v>
      </c>
      <c r="H108" s="23">
        <v>11266.53</v>
      </c>
      <c r="I108" s="23">
        <v>0</v>
      </c>
      <c r="J108" s="23">
        <v>0</v>
      </c>
      <c r="K108" s="23">
        <v>0</v>
      </c>
      <c r="L108" s="4"/>
    </row>
    <row r="109" spans="1:12" ht="63" x14ac:dyDescent="0.25">
      <c r="A109" s="115"/>
      <c r="B109" s="118"/>
      <c r="C109" s="118"/>
      <c r="D109" s="18" t="s">
        <v>19</v>
      </c>
      <c r="E109" s="17">
        <f t="shared" ref="E109:E115" si="48">F109+G109+H109+I109+J109+K110</f>
        <v>0</v>
      </c>
      <c r="F109" s="51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4"/>
    </row>
    <row r="110" spans="1:12" ht="78" customHeight="1" x14ac:dyDescent="0.25">
      <c r="A110" s="116"/>
      <c r="B110" s="119"/>
      <c r="C110" s="119"/>
      <c r="D110" s="18" t="s">
        <v>20</v>
      </c>
      <c r="E110" s="17">
        <f t="shared" si="48"/>
        <v>0</v>
      </c>
      <c r="F110" s="51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4"/>
    </row>
    <row r="111" spans="1:12" ht="27.75" customHeight="1" x14ac:dyDescent="0.25">
      <c r="A111" s="114" t="s">
        <v>125</v>
      </c>
      <c r="B111" s="117" t="s">
        <v>135</v>
      </c>
      <c r="C111" s="117" t="s">
        <v>28</v>
      </c>
      <c r="D111" s="16" t="s">
        <v>22</v>
      </c>
      <c r="E111" s="17">
        <f t="shared" si="48"/>
        <v>3786.16</v>
      </c>
      <c r="F111" s="111">
        <f>F112+F113+F114+F115</f>
        <v>0</v>
      </c>
      <c r="G111" s="111">
        <f t="shared" ref="G111:K111" si="49">G112+G113+G114+G115</f>
        <v>0</v>
      </c>
      <c r="H111" s="111">
        <f t="shared" si="49"/>
        <v>0</v>
      </c>
      <c r="I111" s="111">
        <f t="shared" si="49"/>
        <v>3786.16</v>
      </c>
      <c r="J111" s="111">
        <f t="shared" si="49"/>
        <v>0</v>
      </c>
      <c r="K111" s="111">
        <f t="shared" si="49"/>
        <v>0</v>
      </c>
      <c r="L111" s="4"/>
    </row>
    <row r="112" spans="1:12" ht="78" customHeight="1" x14ac:dyDescent="0.25">
      <c r="A112" s="115"/>
      <c r="B112" s="118"/>
      <c r="C112" s="118"/>
      <c r="D112" s="18" t="s">
        <v>17</v>
      </c>
      <c r="E112" s="17">
        <f t="shared" si="48"/>
        <v>0</v>
      </c>
      <c r="F112" s="112">
        <v>0</v>
      </c>
      <c r="G112" s="113">
        <v>0</v>
      </c>
      <c r="H112" s="113">
        <v>0</v>
      </c>
      <c r="I112" s="113">
        <v>0</v>
      </c>
      <c r="J112" s="113">
        <v>0</v>
      </c>
      <c r="K112" s="113">
        <v>0</v>
      </c>
      <c r="L112" s="4"/>
    </row>
    <row r="113" spans="1:12" ht="78" customHeight="1" x14ac:dyDescent="0.25">
      <c r="A113" s="115"/>
      <c r="B113" s="118"/>
      <c r="C113" s="118"/>
      <c r="D113" s="18" t="s">
        <v>18</v>
      </c>
      <c r="E113" s="17">
        <f t="shared" si="48"/>
        <v>3786.16</v>
      </c>
      <c r="F113" s="112">
        <v>0</v>
      </c>
      <c r="G113" s="113">
        <v>0</v>
      </c>
      <c r="H113" s="113">
        <v>0</v>
      </c>
      <c r="I113" s="113">
        <v>3786.16</v>
      </c>
      <c r="J113" s="113">
        <v>0</v>
      </c>
      <c r="K113" s="113">
        <v>0</v>
      </c>
      <c r="L113" s="4"/>
    </row>
    <row r="114" spans="1:12" ht="78" customHeight="1" x14ac:dyDescent="0.25">
      <c r="A114" s="115"/>
      <c r="B114" s="118"/>
      <c r="C114" s="118"/>
      <c r="D114" s="18" t="s">
        <v>19</v>
      </c>
      <c r="E114" s="17">
        <f t="shared" si="48"/>
        <v>0</v>
      </c>
      <c r="F114" s="112">
        <v>0</v>
      </c>
      <c r="G114" s="113">
        <v>0</v>
      </c>
      <c r="H114" s="113">
        <v>0</v>
      </c>
      <c r="I114" s="113">
        <v>0</v>
      </c>
      <c r="J114" s="113">
        <v>0</v>
      </c>
      <c r="K114" s="113">
        <v>0</v>
      </c>
      <c r="L114" s="4"/>
    </row>
    <row r="115" spans="1:12" ht="78" customHeight="1" x14ac:dyDescent="0.25">
      <c r="A115" s="116"/>
      <c r="B115" s="119"/>
      <c r="C115" s="119"/>
      <c r="D115" s="18" t="s">
        <v>20</v>
      </c>
      <c r="E115" s="17">
        <f t="shared" si="48"/>
        <v>0</v>
      </c>
      <c r="F115" s="112">
        <v>0</v>
      </c>
      <c r="G115" s="113">
        <v>0</v>
      </c>
      <c r="H115" s="113">
        <v>0</v>
      </c>
      <c r="I115" s="113">
        <v>0</v>
      </c>
      <c r="J115" s="113">
        <v>0</v>
      </c>
      <c r="K115" s="113">
        <v>0</v>
      </c>
      <c r="L115" s="4"/>
    </row>
    <row r="116" spans="1:12" ht="32.450000000000003" customHeight="1" x14ac:dyDescent="0.25">
      <c r="A116" s="114" t="s">
        <v>127</v>
      </c>
      <c r="B116" s="117" t="s">
        <v>128</v>
      </c>
      <c r="C116" s="117" t="s">
        <v>28</v>
      </c>
      <c r="D116" s="16" t="s">
        <v>22</v>
      </c>
      <c r="E116" s="17">
        <f>F116+G116+H116+I116+J116+K117</f>
        <v>5136.3</v>
      </c>
      <c r="F116" s="52">
        <f>F117+F118+F119+F120+F181</f>
        <v>0</v>
      </c>
      <c r="G116" s="22">
        <f>G117+G118+G119+G120+G181</f>
        <v>0</v>
      </c>
      <c r="H116" s="22">
        <f>H117+H118+H119+H120+H181</f>
        <v>0</v>
      </c>
      <c r="I116" s="22">
        <f>I117+I118+I119+I120+I181</f>
        <v>2536.3000000000002</v>
      </c>
      <c r="J116" s="22">
        <f>J117+J118+J119+J120+J181</f>
        <v>1300</v>
      </c>
      <c r="K116" s="23">
        <v>0</v>
      </c>
    </row>
    <row r="117" spans="1:12" ht="61.9" customHeight="1" x14ac:dyDescent="0.25">
      <c r="A117" s="115"/>
      <c r="B117" s="118"/>
      <c r="C117" s="118"/>
      <c r="D117" s="18" t="s">
        <v>17</v>
      </c>
      <c r="E117" s="17">
        <f>F117+G117+H117+I117+J117+K118</f>
        <v>3836.3</v>
      </c>
      <c r="F117" s="51">
        <v>0</v>
      </c>
      <c r="G117" s="23">
        <v>0</v>
      </c>
      <c r="H117" s="23">
        <v>0</v>
      </c>
      <c r="I117" s="23">
        <v>2536.3000000000002</v>
      </c>
      <c r="J117" s="23">
        <v>1300</v>
      </c>
      <c r="K117" s="23">
        <v>1300</v>
      </c>
    </row>
    <row r="118" spans="1:12" ht="78" customHeight="1" x14ac:dyDescent="0.25">
      <c r="A118" s="115"/>
      <c r="B118" s="118"/>
      <c r="C118" s="118"/>
      <c r="D118" s="18" t="s">
        <v>18</v>
      </c>
      <c r="E118" s="17">
        <f>F118+G118+H118+I118+J118+K119</f>
        <v>0</v>
      </c>
      <c r="F118" s="51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</row>
    <row r="119" spans="1:12" ht="78" customHeight="1" x14ac:dyDescent="0.25">
      <c r="A119" s="115"/>
      <c r="B119" s="118"/>
      <c r="C119" s="118"/>
      <c r="D119" s="18" t="s">
        <v>19</v>
      </c>
      <c r="E119" s="17">
        <f>F119+G119+H119+I119+J119+K120</f>
        <v>0</v>
      </c>
      <c r="F119" s="51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</row>
    <row r="120" spans="1:12" ht="78" customHeight="1" x14ac:dyDescent="0.25">
      <c r="A120" s="116"/>
      <c r="B120" s="119"/>
      <c r="C120" s="119"/>
      <c r="D120" s="18" t="s">
        <v>20</v>
      </c>
      <c r="E120" s="17">
        <v>0</v>
      </c>
      <c r="F120" s="51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</row>
    <row r="121" spans="1:12" ht="31.15" customHeight="1" x14ac:dyDescent="0.25">
      <c r="A121" s="114" t="s">
        <v>127</v>
      </c>
      <c r="B121" s="117" t="s">
        <v>136</v>
      </c>
      <c r="C121" s="117" t="s">
        <v>28</v>
      </c>
      <c r="D121" s="16" t="s">
        <v>22</v>
      </c>
      <c r="E121" s="17">
        <f>F121+G121+H121+I121+J121+K122</f>
        <v>27224.880000000005</v>
      </c>
      <c r="F121" s="52">
        <f>F122+F123+F124+F125+F186</f>
        <v>26764.550000000003</v>
      </c>
      <c r="G121" s="22">
        <f>G122+G123+G124+G125+G186</f>
        <v>0</v>
      </c>
      <c r="H121" s="22">
        <f>H122+H123+H124+H125+H186</f>
        <v>0</v>
      </c>
      <c r="I121" s="22">
        <f>I122+I123+I124+I125+I186</f>
        <v>60.33</v>
      </c>
      <c r="J121" s="22">
        <f>J122+J123+J124+J125+J186</f>
        <v>200</v>
      </c>
      <c r="K121" s="23">
        <v>0</v>
      </c>
    </row>
    <row r="122" spans="1:12" ht="58.9" customHeight="1" x14ac:dyDescent="0.25">
      <c r="A122" s="115"/>
      <c r="B122" s="118"/>
      <c r="C122" s="118"/>
      <c r="D122" s="18" t="s">
        <v>17</v>
      </c>
      <c r="E122" s="17">
        <f>F122+G122+H122+I122+J122+K123</f>
        <v>467.65</v>
      </c>
      <c r="F122" s="51">
        <v>267.64999999999998</v>
      </c>
      <c r="G122" s="23">
        <v>0</v>
      </c>
      <c r="H122" s="23">
        <v>0</v>
      </c>
      <c r="I122" s="23">
        <v>0</v>
      </c>
      <c r="J122" s="23">
        <v>200</v>
      </c>
      <c r="K122" s="23">
        <v>200</v>
      </c>
    </row>
    <row r="123" spans="1:12" ht="78" customHeight="1" x14ac:dyDescent="0.25">
      <c r="A123" s="115"/>
      <c r="B123" s="118"/>
      <c r="C123" s="118"/>
      <c r="D123" s="18" t="s">
        <v>18</v>
      </c>
      <c r="E123" s="17">
        <f>F123+G123+H123+I123+J123+K124</f>
        <v>26557.230000000003</v>
      </c>
      <c r="F123" s="51">
        <v>26496.9</v>
      </c>
      <c r="G123" s="23">
        <v>0</v>
      </c>
      <c r="H123" s="23">
        <v>0</v>
      </c>
      <c r="I123" s="23">
        <v>60.33</v>
      </c>
      <c r="J123" s="23">
        <v>0</v>
      </c>
      <c r="K123" s="23">
        <v>0</v>
      </c>
    </row>
    <row r="124" spans="1:12" ht="61.15" customHeight="1" x14ac:dyDescent="0.25">
      <c r="A124" s="115"/>
      <c r="B124" s="118"/>
      <c r="C124" s="118"/>
      <c r="D124" s="18" t="s">
        <v>19</v>
      </c>
      <c r="E124" s="17">
        <f>F124+G124+H124+I124+J124+K125</f>
        <v>0</v>
      </c>
      <c r="F124" s="51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</row>
    <row r="125" spans="1:12" ht="15.6" customHeight="1" x14ac:dyDescent="0.25">
      <c r="A125" s="116"/>
      <c r="B125" s="119"/>
      <c r="C125" s="119"/>
      <c r="D125" s="18" t="s">
        <v>20</v>
      </c>
      <c r="E125" s="17">
        <v>0</v>
      </c>
      <c r="F125" s="51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</row>
    <row r="126" spans="1:12" ht="15.6" customHeight="1" x14ac:dyDescent="0.25">
      <c r="A126" s="114" t="s">
        <v>137</v>
      </c>
      <c r="B126" s="117" t="s">
        <v>138</v>
      </c>
      <c r="C126" s="117" t="s">
        <v>28</v>
      </c>
      <c r="D126" s="16" t="s">
        <v>22</v>
      </c>
      <c r="E126" s="17">
        <f>F126+G126+H126+I126+J126+K127</f>
        <v>30281.45</v>
      </c>
      <c r="F126" s="52">
        <f>F127+F128+F129+F130+F196</f>
        <v>29519.21</v>
      </c>
      <c r="G126" s="22">
        <f>G127+G128+G129+G130+G196</f>
        <v>0</v>
      </c>
      <c r="H126" s="22">
        <f>H127+H128+H129+H130+H196</f>
        <v>0</v>
      </c>
      <c r="I126" s="22">
        <f>I127+I128+I129+I130+I196</f>
        <v>362.24</v>
      </c>
      <c r="J126" s="22">
        <f>J127+J128+J129+J130+J196</f>
        <v>200</v>
      </c>
      <c r="K126" s="40">
        <v>0</v>
      </c>
    </row>
    <row r="127" spans="1:12" ht="66" customHeight="1" x14ac:dyDescent="0.25">
      <c r="A127" s="115"/>
      <c r="B127" s="118"/>
      <c r="C127" s="118"/>
      <c r="D127" s="18" t="s">
        <v>17</v>
      </c>
      <c r="E127" s="17">
        <f>F127+G127+H127+I127+J127+K128</f>
        <v>1181.51</v>
      </c>
      <c r="F127" s="53">
        <v>974.27</v>
      </c>
      <c r="G127" s="40">
        <v>0</v>
      </c>
      <c r="H127" s="40">
        <v>0</v>
      </c>
      <c r="I127" s="40">
        <v>7.24</v>
      </c>
      <c r="J127" s="40">
        <v>200</v>
      </c>
      <c r="K127" s="40">
        <v>200</v>
      </c>
    </row>
    <row r="128" spans="1:12" ht="58.9" customHeight="1" x14ac:dyDescent="0.25">
      <c r="A128" s="115"/>
      <c r="B128" s="118"/>
      <c r="C128" s="118"/>
      <c r="D128" s="18" t="s">
        <v>18</v>
      </c>
      <c r="E128" s="17">
        <f>F128+G128+H128+I128+J128+K129</f>
        <v>1782.24</v>
      </c>
      <c r="F128" s="53">
        <v>1427.24</v>
      </c>
      <c r="G128" s="40">
        <v>0</v>
      </c>
      <c r="H128" s="40">
        <v>0</v>
      </c>
      <c r="I128" s="40">
        <v>355</v>
      </c>
      <c r="J128" s="40">
        <v>0</v>
      </c>
      <c r="K128" s="40">
        <v>0</v>
      </c>
    </row>
    <row r="129" spans="1:12" ht="55.15" customHeight="1" x14ac:dyDescent="0.25">
      <c r="A129" s="115"/>
      <c r="B129" s="118"/>
      <c r="C129" s="118"/>
      <c r="D129" s="18" t="s">
        <v>19</v>
      </c>
      <c r="E129" s="17">
        <f>F129+G129+H129+I129+J129+K130</f>
        <v>27117.7</v>
      </c>
      <c r="F129" s="53">
        <v>27117.7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</row>
    <row r="130" spans="1:12" ht="44.45" customHeight="1" x14ac:dyDescent="0.25">
      <c r="A130" s="116"/>
      <c r="B130" s="119"/>
      <c r="C130" s="119"/>
      <c r="D130" s="18" t="s">
        <v>20</v>
      </c>
      <c r="E130" s="17">
        <v>0</v>
      </c>
      <c r="F130" s="53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</row>
    <row r="131" spans="1:12" ht="15.6" customHeight="1" x14ac:dyDescent="0.25">
      <c r="A131" s="114" t="s">
        <v>87</v>
      </c>
      <c r="B131" s="134" t="s">
        <v>66</v>
      </c>
      <c r="C131" s="117" t="s">
        <v>28</v>
      </c>
      <c r="D131" s="16" t="s">
        <v>22</v>
      </c>
      <c r="E131" s="17">
        <f>F131+G131+H131+I131+J131+K132</f>
        <v>135432.97</v>
      </c>
      <c r="F131" s="52">
        <f>F132+F133+F134+F135+F216</f>
        <v>135032.97</v>
      </c>
      <c r="G131" s="22">
        <f>G132+G133+G134+G135+G216</f>
        <v>0</v>
      </c>
      <c r="H131" s="22">
        <f>H132+H133+H134+H135+H216</f>
        <v>0</v>
      </c>
      <c r="I131" s="22">
        <f>I132+I133+I134+I135+I216</f>
        <v>0</v>
      </c>
      <c r="J131" s="22">
        <f>J132+J133+J134+J135+J216</f>
        <v>200</v>
      </c>
      <c r="K131" s="23">
        <v>0</v>
      </c>
    </row>
    <row r="132" spans="1:12" ht="63" x14ac:dyDescent="0.25">
      <c r="A132" s="115"/>
      <c r="B132" s="135"/>
      <c r="C132" s="118"/>
      <c r="D132" s="18" t="s">
        <v>17</v>
      </c>
      <c r="E132" s="17">
        <f>F132+G132+H132+I132+J132+K133</f>
        <v>3820.72</v>
      </c>
      <c r="F132" s="51">
        <v>3620.72</v>
      </c>
      <c r="G132" s="23">
        <v>0</v>
      </c>
      <c r="H132" s="23">
        <v>0</v>
      </c>
      <c r="I132" s="23">
        <v>0</v>
      </c>
      <c r="J132" s="23">
        <v>200</v>
      </c>
      <c r="K132" s="23">
        <v>200</v>
      </c>
      <c r="L132" s="9"/>
    </row>
    <row r="133" spans="1:12" ht="94.5" x14ac:dyDescent="0.25">
      <c r="A133" s="115"/>
      <c r="B133" s="135"/>
      <c r="C133" s="118"/>
      <c r="D133" s="18" t="s">
        <v>18</v>
      </c>
      <c r="E133" s="17">
        <f>F133+G133+H133+I133+J133+K134</f>
        <v>44765.22</v>
      </c>
      <c r="F133" s="51">
        <v>44765.22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9"/>
    </row>
    <row r="134" spans="1:12" ht="63" x14ac:dyDescent="0.25">
      <c r="A134" s="115"/>
      <c r="B134" s="135"/>
      <c r="C134" s="118"/>
      <c r="D134" s="18" t="s">
        <v>19</v>
      </c>
      <c r="E134" s="17">
        <f>F134+G134+H134+I134+J134+K135</f>
        <v>86647.03</v>
      </c>
      <c r="F134" s="51">
        <v>86647.03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9"/>
    </row>
    <row r="135" spans="1:12" ht="78.75" x14ac:dyDescent="0.25">
      <c r="A135" s="116"/>
      <c r="B135" s="136"/>
      <c r="C135" s="119"/>
      <c r="D135" s="18" t="s">
        <v>20</v>
      </c>
      <c r="E135" s="17">
        <v>0</v>
      </c>
      <c r="F135" s="51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9"/>
    </row>
    <row r="136" spans="1:12" ht="15.6" customHeight="1" x14ac:dyDescent="0.25">
      <c r="A136" s="126" t="s">
        <v>26</v>
      </c>
      <c r="B136" s="126" t="s">
        <v>158</v>
      </c>
      <c r="C136" s="126" t="s">
        <v>28</v>
      </c>
      <c r="D136" s="64" t="s">
        <v>22</v>
      </c>
      <c r="E136" s="76">
        <f t="shared" ref="E136:E139" si="50">F136+G136+H136+I136+J136+K137</f>
        <v>3525.62</v>
      </c>
      <c r="F136" s="81">
        <f>F137+F138+F139+F140</f>
        <v>324</v>
      </c>
      <c r="G136" s="81">
        <f>G137+G138+G139+G140+G196</f>
        <v>432.15</v>
      </c>
      <c r="H136" s="81">
        <f>H137+H138+H139+H140+H196</f>
        <v>831.14</v>
      </c>
      <c r="I136" s="81">
        <f>I137+I138+I139+I140+I196</f>
        <v>1638.33</v>
      </c>
      <c r="J136" s="81">
        <f>J137+J138+J139+J140+J196</f>
        <v>150</v>
      </c>
      <c r="K136" s="82">
        <v>0</v>
      </c>
      <c r="L136" s="9"/>
    </row>
    <row r="137" spans="1:12" ht="46.5" customHeight="1" x14ac:dyDescent="0.25">
      <c r="A137" s="127"/>
      <c r="B137" s="127"/>
      <c r="C137" s="127"/>
      <c r="D137" s="66" t="s">
        <v>17</v>
      </c>
      <c r="E137" s="76">
        <f t="shared" si="50"/>
        <v>2160.62</v>
      </c>
      <c r="F137" s="82">
        <v>324</v>
      </c>
      <c r="G137" s="82">
        <v>432.15</v>
      </c>
      <c r="H137" s="82">
        <v>831.14</v>
      </c>
      <c r="I137" s="82">
        <v>423.33</v>
      </c>
      <c r="J137" s="82">
        <v>150</v>
      </c>
      <c r="K137" s="82">
        <v>150</v>
      </c>
      <c r="L137" s="9"/>
    </row>
    <row r="138" spans="1:12" ht="47.25" customHeight="1" x14ac:dyDescent="0.25">
      <c r="A138" s="127"/>
      <c r="B138" s="127"/>
      <c r="C138" s="127"/>
      <c r="D138" s="66" t="s">
        <v>18</v>
      </c>
      <c r="E138" s="76">
        <f t="shared" si="50"/>
        <v>1215</v>
      </c>
      <c r="F138" s="82">
        <v>0</v>
      </c>
      <c r="G138" s="82">
        <v>0</v>
      </c>
      <c r="H138" s="82">
        <v>0</v>
      </c>
      <c r="I138" s="82">
        <v>1215</v>
      </c>
      <c r="J138" s="82">
        <v>0</v>
      </c>
      <c r="K138" s="82">
        <v>0</v>
      </c>
      <c r="L138" s="9"/>
    </row>
    <row r="139" spans="1:12" ht="60" customHeight="1" x14ac:dyDescent="0.25">
      <c r="A139" s="127"/>
      <c r="B139" s="127"/>
      <c r="C139" s="127"/>
      <c r="D139" s="66" t="s">
        <v>19</v>
      </c>
      <c r="E139" s="76">
        <f t="shared" si="50"/>
        <v>0</v>
      </c>
      <c r="F139" s="82">
        <v>0</v>
      </c>
      <c r="G139" s="82">
        <v>0</v>
      </c>
      <c r="H139" s="82">
        <v>0</v>
      </c>
      <c r="I139" s="82">
        <v>0</v>
      </c>
      <c r="J139" s="82">
        <v>0</v>
      </c>
      <c r="K139" s="82">
        <v>0</v>
      </c>
      <c r="L139" s="9"/>
    </row>
    <row r="140" spans="1:12" ht="72.75" customHeight="1" x14ac:dyDescent="0.25">
      <c r="A140" s="128"/>
      <c r="B140" s="128"/>
      <c r="C140" s="128"/>
      <c r="D140" s="66" t="s">
        <v>20</v>
      </c>
      <c r="E140" s="76">
        <v>0</v>
      </c>
      <c r="F140" s="82">
        <v>0</v>
      </c>
      <c r="G140" s="82">
        <v>0</v>
      </c>
      <c r="H140" s="82">
        <v>0</v>
      </c>
      <c r="I140" s="82">
        <v>0</v>
      </c>
      <c r="J140" s="82">
        <v>0</v>
      </c>
      <c r="K140" s="82">
        <v>0</v>
      </c>
      <c r="L140" s="9"/>
    </row>
    <row r="141" spans="1:12" ht="15.6" customHeight="1" x14ac:dyDescent="0.25">
      <c r="A141" s="126" t="s">
        <v>27</v>
      </c>
      <c r="B141" s="126" t="s">
        <v>86</v>
      </c>
      <c r="C141" s="126" t="s">
        <v>28</v>
      </c>
      <c r="D141" s="64" t="s">
        <v>22</v>
      </c>
      <c r="E141" s="76">
        <f t="shared" ref="E141:E144" si="51">F141+G141+H141+I141+J141+K142</f>
        <v>770.96</v>
      </c>
      <c r="F141" s="81">
        <f>F142+F143+F144+F145</f>
        <v>655.26</v>
      </c>
      <c r="G141" s="81">
        <f>G142+G143+G144+G145+G201</f>
        <v>0</v>
      </c>
      <c r="H141" s="81">
        <f>H142+H143+H144+H145+H201</f>
        <v>115.7</v>
      </c>
      <c r="I141" s="81">
        <f>I142+I143+I144+I145+I201</f>
        <v>0</v>
      </c>
      <c r="J141" s="81">
        <f>J142+J143+J144+J145+J201</f>
        <v>0</v>
      </c>
      <c r="K141" s="82">
        <v>0</v>
      </c>
      <c r="L141" s="9"/>
    </row>
    <row r="142" spans="1:12" ht="67.5" customHeight="1" x14ac:dyDescent="0.25">
      <c r="A142" s="127"/>
      <c r="B142" s="127"/>
      <c r="C142" s="127"/>
      <c r="D142" s="66" t="s">
        <v>17</v>
      </c>
      <c r="E142" s="76">
        <f t="shared" si="51"/>
        <v>203.87</v>
      </c>
      <c r="F142" s="82">
        <v>88.17</v>
      </c>
      <c r="G142" s="82">
        <v>0</v>
      </c>
      <c r="H142" s="82">
        <v>115.7</v>
      </c>
      <c r="I142" s="82">
        <v>0</v>
      </c>
      <c r="J142" s="82">
        <v>0</v>
      </c>
      <c r="K142" s="82">
        <v>0</v>
      </c>
      <c r="L142" s="9"/>
    </row>
    <row r="143" spans="1:12" ht="83.25" customHeight="1" x14ac:dyDescent="0.25">
      <c r="A143" s="127"/>
      <c r="B143" s="127"/>
      <c r="C143" s="127"/>
      <c r="D143" s="66" t="s">
        <v>18</v>
      </c>
      <c r="E143" s="76">
        <f t="shared" si="51"/>
        <v>567.09</v>
      </c>
      <c r="F143" s="82">
        <v>567.09</v>
      </c>
      <c r="G143" s="82">
        <v>0</v>
      </c>
      <c r="H143" s="82">
        <v>0</v>
      </c>
      <c r="I143" s="82">
        <v>0</v>
      </c>
      <c r="J143" s="82">
        <v>0</v>
      </c>
      <c r="K143" s="82">
        <v>0</v>
      </c>
      <c r="L143" s="9"/>
    </row>
    <row r="144" spans="1:12" ht="62.25" customHeight="1" x14ac:dyDescent="0.25">
      <c r="A144" s="127"/>
      <c r="B144" s="127"/>
      <c r="C144" s="127"/>
      <c r="D144" s="66" t="s">
        <v>19</v>
      </c>
      <c r="E144" s="76">
        <f t="shared" si="51"/>
        <v>0</v>
      </c>
      <c r="F144" s="82">
        <v>0</v>
      </c>
      <c r="G144" s="82">
        <v>0</v>
      </c>
      <c r="H144" s="82">
        <v>0</v>
      </c>
      <c r="I144" s="82">
        <v>0</v>
      </c>
      <c r="J144" s="82">
        <v>0</v>
      </c>
      <c r="K144" s="82">
        <v>0</v>
      </c>
      <c r="L144" s="9"/>
    </row>
    <row r="145" spans="1:12" ht="15" customHeight="1" x14ac:dyDescent="0.25">
      <c r="A145" s="128"/>
      <c r="B145" s="128"/>
      <c r="C145" s="128"/>
      <c r="D145" s="66" t="s">
        <v>20</v>
      </c>
      <c r="E145" s="76">
        <v>0</v>
      </c>
      <c r="F145" s="82">
        <v>0</v>
      </c>
      <c r="G145" s="82">
        <v>0</v>
      </c>
      <c r="H145" s="82">
        <v>0</v>
      </c>
      <c r="I145" s="82">
        <v>0</v>
      </c>
      <c r="J145" s="82">
        <v>0</v>
      </c>
      <c r="K145" s="82">
        <v>0</v>
      </c>
      <c r="L145" s="9"/>
    </row>
    <row r="146" spans="1:12" ht="15.75" x14ac:dyDescent="0.25">
      <c r="A146" s="125" t="s">
        <v>29</v>
      </c>
      <c r="B146" s="149" t="s">
        <v>55</v>
      </c>
      <c r="C146" s="125" t="s">
        <v>28</v>
      </c>
      <c r="D146" s="43" t="s">
        <v>22</v>
      </c>
      <c r="E146" s="59">
        <f>F146+G146+H146+I146+J146+K146</f>
        <v>3661182.4709999999</v>
      </c>
      <c r="F146" s="60">
        <f>F147+F148+F149+F150+F151</f>
        <v>466974.06000000006</v>
      </c>
      <c r="G146" s="91">
        <f>G147+G148+G149</f>
        <v>604949.52099999995</v>
      </c>
      <c r="H146" s="91">
        <f t="shared" ref="H146:K146" si="52">H147+H148+H149+H150+H151</f>
        <v>691072.38</v>
      </c>
      <c r="I146" s="91">
        <f t="shared" si="52"/>
        <v>682773.87</v>
      </c>
      <c r="J146" s="91">
        <f t="shared" si="52"/>
        <v>607706.31999999995</v>
      </c>
      <c r="K146" s="91">
        <f t="shared" si="52"/>
        <v>607706.31999999995</v>
      </c>
      <c r="L146" s="9"/>
    </row>
    <row r="147" spans="1:12" ht="63" x14ac:dyDescent="0.25">
      <c r="A147" s="125"/>
      <c r="B147" s="149"/>
      <c r="C147" s="125"/>
      <c r="D147" s="46" t="s">
        <v>17</v>
      </c>
      <c r="E147" s="44">
        <f t="shared" ref="E147:E151" si="53">F147+G147+H147+I147+J147+K147</f>
        <v>522780.27599999995</v>
      </c>
      <c r="F147" s="47">
        <f>F153+F218+F293+F298</f>
        <v>81024.23000000001</v>
      </c>
      <c r="G147" s="47">
        <f>G153+G218+G293+G298</f>
        <v>93684.206000000006</v>
      </c>
      <c r="H147" s="47">
        <f t="shared" ref="H147:K147" si="54">H153+H218+H293+H298</f>
        <v>92155.62999999999</v>
      </c>
      <c r="I147" s="47">
        <f t="shared" si="54"/>
        <v>111330.08999999998</v>
      </c>
      <c r="J147" s="47">
        <f t="shared" si="54"/>
        <v>72293.06</v>
      </c>
      <c r="K147" s="47">
        <f t="shared" si="54"/>
        <v>72293.06</v>
      </c>
      <c r="L147" s="9"/>
    </row>
    <row r="148" spans="1:12" ht="94.5" x14ac:dyDescent="0.25">
      <c r="A148" s="125"/>
      <c r="B148" s="149"/>
      <c r="C148" s="125"/>
      <c r="D148" s="46" t="s">
        <v>18</v>
      </c>
      <c r="E148" s="44">
        <f t="shared" si="53"/>
        <v>2423701.5149999997</v>
      </c>
      <c r="F148" s="47">
        <f>F154+F219+F294+F299</f>
        <v>291978.43</v>
      </c>
      <c r="G148" s="47">
        <f>G154+G219+G294+G299</f>
        <v>313204.60499999998</v>
      </c>
      <c r="H148" s="47">
        <f t="shared" ref="H148:K148" si="55">H154+H219+H294+H299</f>
        <v>434452.47999999998</v>
      </c>
      <c r="I148" s="47">
        <f t="shared" si="55"/>
        <v>501182.28</v>
      </c>
      <c r="J148" s="47">
        <f t="shared" si="55"/>
        <v>441441.85999999993</v>
      </c>
      <c r="K148" s="47">
        <f t="shared" si="55"/>
        <v>441441.85999999993</v>
      </c>
      <c r="L148" s="9"/>
    </row>
    <row r="149" spans="1:12" ht="63" x14ac:dyDescent="0.25">
      <c r="A149" s="125"/>
      <c r="B149" s="149"/>
      <c r="C149" s="125"/>
      <c r="D149" s="46" t="s">
        <v>19</v>
      </c>
      <c r="E149" s="44">
        <f t="shared" si="53"/>
        <v>714700.68</v>
      </c>
      <c r="F149" s="47">
        <f>F155+F160+F220+F295+F300</f>
        <v>93971.4</v>
      </c>
      <c r="G149" s="47">
        <f>G155+G220+G295+G300</f>
        <v>198060.71</v>
      </c>
      <c r="H149" s="47">
        <f t="shared" ref="H149:K149" si="56">H155+H160+H220+H295+H300</f>
        <v>164464.27000000002</v>
      </c>
      <c r="I149" s="47">
        <f t="shared" si="56"/>
        <v>70261.5</v>
      </c>
      <c r="J149" s="47">
        <f t="shared" si="56"/>
        <v>93971.4</v>
      </c>
      <c r="K149" s="47">
        <f t="shared" si="56"/>
        <v>93971.4</v>
      </c>
      <c r="L149" s="9"/>
    </row>
    <row r="150" spans="1:12" ht="15.75" customHeight="1" x14ac:dyDescent="0.25">
      <c r="A150" s="125"/>
      <c r="B150" s="149"/>
      <c r="C150" s="125"/>
      <c r="D150" s="46" t="s">
        <v>20</v>
      </c>
      <c r="E150" s="44">
        <f t="shared" si="53"/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9"/>
    </row>
    <row r="151" spans="1:12" ht="47.25" x14ac:dyDescent="0.25">
      <c r="A151" s="125"/>
      <c r="B151" s="149"/>
      <c r="C151" s="125"/>
      <c r="D151" s="46" t="s">
        <v>21</v>
      </c>
      <c r="E151" s="44">
        <f t="shared" si="53"/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9"/>
    </row>
    <row r="152" spans="1:12" ht="15.75" x14ac:dyDescent="0.25">
      <c r="A152" s="150" t="s">
        <v>23</v>
      </c>
      <c r="B152" s="150" t="s">
        <v>96</v>
      </c>
      <c r="C152" s="150" t="s">
        <v>30</v>
      </c>
      <c r="D152" s="71" t="s">
        <v>22</v>
      </c>
      <c r="E152" s="72">
        <f>F152+G152+H152+I152+J152+K152</f>
        <v>2388321.8050000002</v>
      </c>
      <c r="F152" s="73">
        <f>F153+F154+F155+F156</f>
        <v>321850.95999999996</v>
      </c>
      <c r="G152" s="73">
        <f t="shared" ref="G152:K152" si="57">G153+G154+G155+G156</f>
        <v>382207.065</v>
      </c>
      <c r="H152" s="73">
        <f t="shared" si="57"/>
        <v>378313.02999999997</v>
      </c>
      <c r="I152" s="153">
        <f t="shared" si="57"/>
        <v>382448.63</v>
      </c>
      <c r="J152" s="73">
        <f t="shared" si="57"/>
        <v>461751.05999999994</v>
      </c>
      <c r="K152" s="73">
        <f t="shared" si="57"/>
        <v>461751.05999999994</v>
      </c>
    </row>
    <row r="153" spans="1:12" ht="63" x14ac:dyDescent="0.25">
      <c r="A153" s="151"/>
      <c r="B153" s="151"/>
      <c r="C153" s="151"/>
      <c r="D153" s="74" t="s">
        <v>17</v>
      </c>
      <c r="E153" s="72">
        <f>F153+G153+H153+I153+J153+K153</f>
        <v>470585.75</v>
      </c>
      <c r="F153" s="75">
        <f>F158+F163+F178+F183+F193+F198+F213</f>
        <v>73838.38</v>
      </c>
      <c r="G153" s="75">
        <f>G158+G163+G168+G173+G178+G183+G188+G193+G198+G203+G213</f>
        <v>81225.679999999993</v>
      </c>
      <c r="H153" s="75">
        <f>H158+H163+H168+H173+H178+H183+H188+H193+H198+H203+H208+H213</f>
        <v>80141.829999999987</v>
      </c>
      <c r="I153" s="75">
        <f t="shared" ref="I153:K153" si="58">I158+I163+I168+I173+I178+I183+I188+I193+I198+I203+I208+I213</f>
        <v>100869.73999999999</v>
      </c>
      <c r="J153" s="75">
        <f t="shared" si="58"/>
        <v>67255.06</v>
      </c>
      <c r="K153" s="75">
        <f t="shared" si="58"/>
        <v>67255.06</v>
      </c>
    </row>
    <row r="154" spans="1:12" ht="94.5" x14ac:dyDescent="0.25">
      <c r="A154" s="151"/>
      <c r="B154" s="151"/>
      <c r="C154" s="151"/>
      <c r="D154" s="74" t="s">
        <v>18</v>
      </c>
      <c r="E154" s="72">
        <f>F154+G154+H154+I154+J154+K302</f>
        <v>1408205.0649999999</v>
      </c>
      <c r="F154" s="75">
        <f>F159+F164+F179+F184+F194+F199+F214</f>
        <v>248012.58</v>
      </c>
      <c r="G154" s="75">
        <f>G159+G164+G169+G174+G179+G184+G189+G194+G199+G204+G214+G209</f>
        <v>259990.17499999999</v>
      </c>
      <c r="H154" s="75">
        <f t="shared" ref="H154:K154" si="59">H159+H164+H169+H174+H179+H184+H189+H194+H199+H204+H214+H209</f>
        <v>247287.55999999997</v>
      </c>
      <c r="I154" s="75">
        <f t="shared" si="59"/>
        <v>239664.75</v>
      </c>
      <c r="J154" s="75">
        <f t="shared" si="59"/>
        <v>394495.99999999994</v>
      </c>
      <c r="K154" s="75">
        <f t="shared" si="59"/>
        <v>394495.99999999994</v>
      </c>
    </row>
    <row r="155" spans="1:12" ht="63" x14ac:dyDescent="0.25">
      <c r="A155" s="151"/>
      <c r="B155" s="151"/>
      <c r="C155" s="151"/>
      <c r="D155" s="74" t="s">
        <v>19</v>
      </c>
      <c r="E155" s="72">
        <v>0</v>
      </c>
      <c r="F155" s="75">
        <v>0</v>
      </c>
      <c r="G155" s="75">
        <f>G170+G175+G180+G185+G190+G195+G200+G205+G215+G210</f>
        <v>40991.21</v>
      </c>
      <c r="H155" s="75">
        <f t="shared" ref="H155:K155" si="60">H170+H175+H180+H185+H190+H195+H200+H205+H215+H210</f>
        <v>50883.64</v>
      </c>
      <c r="I155" s="75">
        <f t="shared" si="60"/>
        <v>41914.14</v>
      </c>
      <c r="J155" s="75">
        <f t="shared" si="60"/>
        <v>0</v>
      </c>
      <c r="K155" s="75">
        <f t="shared" si="60"/>
        <v>0</v>
      </c>
    </row>
    <row r="156" spans="1:12" ht="78.75" x14ac:dyDescent="0.25">
      <c r="A156" s="152"/>
      <c r="B156" s="152"/>
      <c r="C156" s="152"/>
      <c r="D156" s="74" t="s">
        <v>20</v>
      </c>
      <c r="E156" s="72"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</row>
    <row r="157" spans="1:12" ht="15.75" x14ac:dyDescent="0.25">
      <c r="A157" s="14"/>
      <c r="B157" s="117" t="s">
        <v>67</v>
      </c>
      <c r="C157" s="117" t="s">
        <v>30</v>
      </c>
      <c r="D157" s="16" t="s">
        <v>22</v>
      </c>
      <c r="E157" s="17">
        <f>F157+G157+H157+I157+J157+K157</f>
        <v>464297.05</v>
      </c>
      <c r="F157" s="52">
        <f>F158+F159+F160+F161</f>
        <v>79141.89</v>
      </c>
      <c r="G157" s="52">
        <f t="shared" ref="G157:K157" si="61">G158+G159+G160+G161</f>
        <v>82314.47</v>
      </c>
      <c r="H157" s="52">
        <f t="shared" si="61"/>
        <v>75975.95</v>
      </c>
      <c r="I157" s="52">
        <f t="shared" si="61"/>
        <v>96864.74</v>
      </c>
      <c r="J157" s="52">
        <f t="shared" si="61"/>
        <v>65000</v>
      </c>
      <c r="K157" s="52">
        <f t="shared" si="61"/>
        <v>65000</v>
      </c>
    </row>
    <row r="158" spans="1:12" ht="63" x14ac:dyDescent="0.25">
      <c r="A158" s="14"/>
      <c r="B158" s="118"/>
      <c r="C158" s="118"/>
      <c r="D158" s="18" t="s">
        <v>17</v>
      </c>
      <c r="E158" s="17">
        <f t="shared" ref="E158:E161" si="62">F158+G158+H158+I158+J158+K158</f>
        <v>449385.91000000003</v>
      </c>
      <c r="F158" s="23">
        <v>69880.899999999994</v>
      </c>
      <c r="G158" s="23">
        <v>76679.78</v>
      </c>
      <c r="H158" s="23">
        <v>75975.95</v>
      </c>
      <c r="I158" s="23">
        <v>96849.279999999999</v>
      </c>
      <c r="J158" s="23">
        <v>65000</v>
      </c>
      <c r="K158" s="23">
        <v>65000</v>
      </c>
    </row>
    <row r="159" spans="1:12" ht="94.5" x14ac:dyDescent="0.25">
      <c r="A159" s="14" t="s">
        <v>46</v>
      </c>
      <c r="B159" s="118"/>
      <c r="C159" s="118"/>
      <c r="D159" s="18" t="s">
        <v>18</v>
      </c>
      <c r="E159" s="17">
        <f t="shared" si="62"/>
        <v>14911.14</v>
      </c>
      <c r="F159" s="23">
        <v>9260.99</v>
      </c>
      <c r="G159" s="23">
        <v>5634.69</v>
      </c>
      <c r="H159" s="23">
        <v>0</v>
      </c>
      <c r="I159" s="23">
        <v>15.46</v>
      </c>
      <c r="J159" s="23">
        <v>0</v>
      </c>
      <c r="K159" s="23">
        <v>0</v>
      </c>
    </row>
    <row r="160" spans="1:12" ht="15.75" customHeight="1" x14ac:dyDescent="0.25">
      <c r="A160" s="14"/>
      <c r="B160" s="118"/>
      <c r="C160" s="118"/>
      <c r="D160" s="18" t="s">
        <v>19</v>
      </c>
      <c r="E160" s="17">
        <f t="shared" si="62"/>
        <v>0</v>
      </c>
      <c r="F160" s="51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3"/>
    </row>
    <row r="161" spans="1:12" ht="78.75" x14ac:dyDescent="0.25">
      <c r="A161" s="14"/>
      <c r="B161" s="119"/>
      <c r="C161" s="119"/>
      <c r="D161" s="18" t="s">
        <v>20</v>
      </c>
      <c r="E161" s="17">
        <f t="shared" si="62"/>
        <v>0</v>
      </c>
      <c r="F161" s="51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3"/>
    </row>
    <row r="162" spans="1:12" ht="15.75" x14ac:dyDescent="0.25">
      <c r="A162" s="114" t="s">
        <v>47</v>
      </c>
      <c r="B162" s="117" t="s">
        <v>38</v>
      </c>
      <c r="C162" s="117" t="s">
        <v>30</v>
      </c>
      <c r="D162" s="16" t="s">
        <v>22</v>
      </c>
      <c r="E162" s="17">
        <f>F162+G162+H162+I162+J162+K165+K162</f>
        <v>15400</v>
      </c>
      <c r="F162" s="52">
        <f>F163+F164+F165+F166</f>
        <v>3000</v>
      </c>
      <c r="G162" s="22">
        <f t="shared" ref="G162:K162" si="63">G163+G164+G165+G166</f>
        <v>3200</v>
      </c>
      <c r="H162" s="52">
        <f t="shared" si="63"/>
        <v>3000</v>
      </c>
      <c r="I162" s="52">
        <f t="shared" si="63"/>
        <v>3000</v>
      </c>
      <c r="J162" s="52">
        <f t="shared" si="63"/>
        <v>1600</v>
      </c>
      <c r="K162" s="52">
        <f t="shared" si="63"/>
        <v>1600</v>
      </c>
      <c r="L162" s="3"/>
    </row>
    <row r="163" spans="1:12" ht="63" x14ac:dyDescent="0.25">
      <c r="A163" s="115"/>
      <c r="B163" s="118"/>
      <c r="C163" s="118"/>
      <c r="D163" s="18" t="s">
        <v>17</v>
      </c>
      <c r="E163" s="17">
        <v>9600</v>
      </c>
      <c r="F163" s="23">
        <v>3000</v>
      </c>
      <c r="G163" s="23">
        <v>3200</v>
      </c>
      <c r="H163" s="23">
        <v>3000</v>
      </c>
      <c r="I163" s="23">
        <v>3000</v>
      </c>
      <c r="J163" s="23">
        <v>1600</v>
      </c>
      <c r="K163" s="23">
        <v>1600</v>
      </c>
      <c r="L163" s="3"/>
    </row>
    <row r="164" spans="1:12" ht="94.5" x14ac:dyDescent="0.25">
      <c r="A164" s="115"/>
      <c r="B164" s="118"/>
      <c r="C164" s="118"/>
      <c r="D164" s="18" t="s">
        <v>18</v>
      </c>
      <c r="E164" s="17">
        <f>F164+G164+H164+I164+J164+K307</f>
        <v>0</v>
      </c>
      <c r="F164" s="5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3"/>
    </row>
    <row r="165" spans="1:12" ht="15.75" customHeight="1" x14ac:dyDescent="0.25">
      <c r="A165" s="115"/>
      <c r="B165" s="118"/>
      <c r="C165" s="118"/>
      <c r="D165" s="18" t="s">
        <v>19</v>
      </c>
      <c r="E165" s="17">
        <f>F165+G165+H165+I165+J165+K165</f>
        <v>0</v>
      </c>
      <c r="F165" s="5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</row>
    <row r="166" spans="1:12" ht="78.75" x14ac:dyDescent="0.25">
      <c r="A166" s="116"/>
      <c r="B166" s="119"/>
      <c r="C166" s="119"/>
      <c r="D166" s="18" t="s">
        <v>20</v>
      </c>
      <c r="E166" s="17">
        <f>F166+G166+H166+I166+J166+K166</f>
        <v>0</v>
      </c>
      <c r="F166" s="5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</row>
    <row r="167" spans="1:12" ht="15.75" customHeight="1" x14ac:dyDescent="0.25">
      <c r="A167" s="146" t="s">
        <v>68</v>
      </c>
      <c r="B167" s="146" t="s">
        <v>94</v>
      </c>
      <c r="C167" s="146" t="s">
        <v>30</v>
      </c>
      <c r="D167" s="86" t="s">
        <v>22</v>
      </c>
      <c r="E167" s="87">
        <f>F167+G167+H167+I167+J167+K167</f>
        <v>390670.48</v>
      </c>
      <c r="F167" s="88">
        <f>F168+F169+F170+F171</f>
        <v>0</v>
      </c>
      <c r="G167" s="88">
        <f t="shared" ref="G167:K167" si="64">G168+G169+G170+G171</f>
        <v>6693.48</v>
      </c>
      <c r="H167" s="88">
        <f t="shared" si="64"/>
        <v>16442.63</v>
      </c>
      <c r="I167" s="88">
        <f t="shared" si="64"/>
        <v>17534.37</v>
      </c>
      <c r="J167" s="88">
        <f t="shared" si="64"/>
        <v>175000</v>
      </c>
      <c r="K167" s="88">
        <f t="shared" si="64"/>
        <v>175000</v>
      </c>
    </row>
    <row r="168" spans="1:12" ht="63" x14ac:dyDescent="0.25">
      <c r="A168" s="147"/>
      <c r="B168" s="147"/>
      <c r="C168" s="147"/>
      <c r="D168" s="89" t="s">
        <v>17</v>
      </c>
      <c r="E168" s="87">
        <f t="shared" ref="E168:E171" si="65">F168+G168+H168+I168+J168+K168</f>
        <v>746.48</v>
      </c>
      <c r="F168" s="90">
        <v>0</v>
      </c>
      <c r="G168" s="90">
        <v>66.94</v>
      </c>
      <c r="H168" s="90">
        <v>328.85</v>
      </c>
      <c r="I168" s="90">
        <v>350.69</v>
      </c>
      <c r="J168" s="90">
        <v>0</v>
      </c>
      <c r="K168" s="90">
        <v>0</v>
      </c>
    </row>
    <row r="169" spans="1:12" ht="94.5" x14ac:dyDescent="0.25">
      <c r="A169" s="147"/>
      <c r="B169" s="147"/>
      <c r="C169" s="147"/>
      <c r="D169" s="89" t="s">
        <v>18</v>
      </c>
      <c r="E169" s="87">
        <f t="shared" si="65"/>
        <v>350399.24</v>
      </c>
      <c r="F169" s="90">
        <v>0</v>
      </c>
      <c r="G169" s="90">
        <v>66.260000000000005</v>
      </c>
      <c r="H169" s="90">
        <v>161.13999999999999</v>
      </c>
      <c r="I169" s="90">
        <v>171.84</v>
      </c>
      <c r="J169" s="90">
        <v>175000</v>
      </c>
      <c r="K169" s="90">
        <v>175000</v>
      </c>
    </row>
    <row r="170" spans="1:12" ht="63" x14ac:dyDescent="0.25">
      <c r="A170" s="147"/>
      <c r="B170" s="147"/>
      <c r="C170" s="147"/>
      <c r="D170" s="89" t="s">
        <v>19</v>
      </c>
      <c r="E170" s="87">
        <f t="shared" si="65"/>
        <v>39524.759999999995</v>
      </c>
      <c r="F170" s="90">
        <v>0</v>
      </c>
      <c r="G170" s="90">
        <v>6560.28</v>
      </c>
      <c r="H170" s="90">
        <v>15952.64</v>
      </c>
      <c r="I170" s="90">
        <v>17011.84</v>
      </c>
      <c r="J170" s="90">
        <v>0</v>
      </c>
      <c r="K170" s="90">
        <v>0</v>
      </c>
    </row>
    <row r="171" spans="1:12" ht="78.75" x14ac:dyDescent="0.25">
      <c r="A171" s="148"/>
      <c r="B171" s="148"/>
      <c r="C171" s="148"/>
      <c r="D171" s="89" t="s">
        <v>20</v>
      </c>
      <c r="E171" s="87">
        <f t="shared" si="65"/>
        <v>0</v>
      </c>
      <c r="F171" s="90">
        <v>0</v>
      </c>
      <c r="G171" s="90">
        <v>0</v>
      </c>
      <c r="H171" s="90">
        <v>0</v>
      </c>
      <c r="I171" s="90">
        <v>0</v>
      </c>
      <c r="J171" s="90">
        <v>0</v>
      </c>
      <c r="K171" s="90">
        <v>0</v>
      </c>
    </row>
    <row r="172" spans="1:12" ht="15.75" customHeight="1" x14ac:dyDescent="0.25">
      <c r="A172" s="146" t="s">
        <v>92</v>
      </c>
      <c r="B172" s="146" t="s">
        <v>95</v>
      </c>
      <c r="C172" s="146" t="s">
        <v>30</v>
      </c>
      <c r="D172" s="86" t="s">
        <v>22</v>
      </c>
      <c r="E172" s="87">
        <f>F172+G172+H172+I172+J172+K172</f>
        <v>8684.630000000001</v>
      </c>
      <c r="F172" s="88">
        <f>F173+F174+F175+F176</f>
        <v>0</v>
      </c>
      <c r="G172" s="88">
        <f t="shared" ref="G172:K172" si="66">G173+G174+G175+G176</f>
        <v>805.37</v>
      </c>
      <c r="H172" s="88">
        <f t="shared" si="66"/>
        <v>2105.2800000000002</v>
      </c>
      <c r="I172" s="88">
        <f t="shared" si="66"/>
        <v>2213.98</v>
      </c>
      <c r="J172" s="88">
        <f t="shared" si="66"/>
        <v>1780</v>
      </c>
      <c r="K172" s="88">
        <f t="shared" si="66"/>
        <v>1780</v>
      </c>
    </row>
    <row r="173" spans="1:12" ht="63" x14ac:dyDescent="0.25">
      <c r="A173" s="147"/>
      <c r="B173" s="147"/>
      <c r="C173" s="147"/>
      <c r="D173" s="89" t="s">
        <v>17</v>
      </c>
      <c r="E173" s="87">
        <f t="shared" ref="E173:E176" si="67">F173+G173+H173+I173+J173+K173</f>
        <v>154.44</v>
      </c>
      <c r="F173" s="90">
        <v>0</v>
      </c>
      <c r="G173" s="90">
        <v>8.0500000000000007</v>
      </c>
      <c r="H173" s="90">
        <v>42.11</v>
      </c>
      <c r="I173" s="90">
        <v>44.28</v>
      </c>
      <c r="J173" s="90">
        <v>30</v>
      </c>
      <c r="K173" s="90">
        <v>30</v>
      </c>
    </row>
    <row r="174" spans="1:12" ht="94.5" x14ac:dyDescent="0.25">
      <c r="A174" s="147"/>
      <c r="B174" s="147"/>
      <c r="C174" s="147"/>
      <c r="D174" s="89" t="s">
        <v>18</v>
      </c>
      <c r="E174" s="87">
        <f t="shared" si="67"/>
        <v>8530.19</v>
      </c>
      <c r="F174" s="90">
        <v>0</v>
      </c>
      <c r="G174" s="90">
        <v>797.32</v>
      </c>
      <c r="H174" s="90">
        <v>2063.17</v>
      </c>
      <c r="I174" s="90">
        <v>2169.6999999999998</v>
      </c>
      <c r="J174" s="90">
        <v>1750</v>
      </c>
      <c r="K174" s="90">
        <v>1750</v>
      </c>
    </row>
    <row r="175" spans="1:12" ht="63" x14ac:dyDescent="0.25">
      <c r="A175" s="147"/>
      <c r="B175" s="147"/>
      <c r="C175" s="147"/>
      <c r="D175" s="89" t="s">
        <v>19</v>
      </c>
      <c r="E175" s="87">
        <f t="shared" si="67"/>
        <v>0</v>
      </c>
      <c r="F175" s="90">
        <v>0</v>
      </c>
      <c r="G175" s="90">
        <v>0</v>
      </c>
      <c r="H175" s="90">
        <v>0</v>
      </c>
      <c r="I175" s="90">
        <v>0</v>
      </c>
      <c r="J175" s="90">
        <v>0</v>
      </c>
      <c r="K175" s="90">
        <v>0</v>
      </c>
    </row>
    <row r="176" spans="1:12" ht="78.75" x14ac:dyDescent="0.25">
      <c r="A176" s="148"/>
      <c r="B176" s="148"/>
      <c r="C176" s="148"/>
      <c r="D176" s="89" t="s">
        <v>20</v>
      </c>
      <c r="E176" s="87">
        <f t="shared" si="67"/>
        <v>0</v>
      </c>
      <c r="F176" s="90">
        <v>0</v>
      </c>
      <c r="G176" s="90">
        <v>0</v>
      </c>
      <c r="H176" s="90">
        <v>0</v>
      </c>
      <c r="I176" s="90">
        <v>0</v>
      </c>
      <c r="J176" s="90">
        <v>0</v>
      </c>
      <c r="K176" s="90">
        <v>0</v>
      </c>
    </row>
    <row r="177" spans="1:12" ht="15.75" x14ac:dyDescent="0.25">
      <c r="A177" s="114" t="s">
        <v>93</v>
      </c>
      <c r="B177" s="117" t="s">
        <v>43</v>
      </c>
      <c r="C177" s="117" t="s">
        <v>30</v>
      </c>
      <c r="D177" s="16" t="s">
        <v>22</v>
      </c>
      <c r="E177" s="17">
        <f>F177+G177+H177+I177+J177+K177</f>
        <v>1081547.31</v>
      </c>
      <c r="F177" s="56">
        <f>F178+F179+F180+F181</f>
        <v>172898.26</v>
      </c>
      <c r="G177" s="15">
        <f t="shared" ref="G177:K177" si="68">G178+G179+G180+G181</f>
        <v>174303.52</v>
      </c>
      <c r="H177" s="56">
        <f t="shared" si="68"/>
        <v>190807.22</v>
      </c>
      <c r="I177" s="56">
        <f t="shared" si="68"/>
        <v>193538.31</v>
      </c>
      <c r="J177" s="56">
        <f t="shared" si="68"/>
        <v>175000</v>
      </c>
      <c r="K177" s="56">
        <f t="shared" si="68"/>
        <v>175000</v>
      </c>
    </row>
    <row r="178" spans="1:12" ht="63" x14ac:dyDescent="0.25">
      <c r="A178" s="115"/>
      <c r="B178" s="118"/>
      <c r="C178" s="118"/>
      <c r="D178" s="18" t="s">
        <v>17</v>
      </c>
      <c r="E178" s="17">
        <f t="shared" ref="E178:E181" si="69">F178+G178+H178+I178+J178+K178</f>
        <v>0</v>
      </c>
      <c r="F178" s="5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</row>
    <row r="179" spans="1:12" ht="94.5" x14ac:dyDescent="0.25">
      <c r="A179" s="115"/>
      <c r="B179" s="118"/>
      <c r="C179" s="118"/>
      <c r="D179" s="18" t="s">
        <v>18</v>
      </c>
      <c r="E179" s="17">
        <f t="shared" si="69"/>
        <v>1081547.31</v>
      </c>
      <c r="F179" s="19">
        <v>172898.26</v>
      </c>
      <c r="G179" s="19">
        <v>174303.52</v>
      </c>
      <c r="H179" s="19">
        <v>190807.22</v>
      </c>
      <c r="I179" s="19">
        <v>193538.31</v>
      </c>
      <c r="J179" s="19">
        <v>175000</v>
      </c>
      <c r="K179" s="19">
        <v>175000</v>
      </c>
    </row>
    <row r="180" spans="1:12" ht="63" x14ac:dyDescent="0.25">
      <c r="A180" s="115"/>
      <c r="B180" s="118"/>
      <c r="C180" s="118"/>
      <c r="D180" s="18" t="s">
        <v>19</v>
      </c>
      <c r="E180" s="17">
        <f t="shared" si="69"/>
        <v>0</v>
      </c>
      <c r="F180" s="5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</row>
    <row r="181" spans="1:12" ht="78.75" x14ac:dyDescent="0.25">
      <c r="A181" s="116"/>
      <c r="B181" s="119"/>
      <c r="C181" s="119"/>
      <c r="D181" s="18" t="s">
        <v>20</v>
      </c>
      <c r="E181" s="17">
        <f t="shared" si="69"/>
        <v>0</v>
      </c>
      <c r="F181" s="5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</row>
    <row r="182" spans="1:12" ht="15.75" x14ac:dyDescent="0.25">
      <c r="A182" s="114" t="s">
        <v>70</v>
      </c>
      <c r="B182" s="117" t="s">
        <v>69</v>
      </c>
      <c r="C182" s="117" t="s">
        <v>30</v>
      </c>
      <c r="D182" s="16" t="s">
        <v>22</v>
      </c>
      <c r="E182" s="17">
        <f>F182+G182+H182+I182+J182+K182</f>
        <v>8041.8099999999995</v>
      </c>
      <c r="F182" s="52">
        <f>F183+F184+F185+F186</f>
        <v>2246.06</v>
      </c>
      <c r="G182" s="22">
        <f t="shared" ref="G182:L182" si="70">G183+G184+G185+G186</f>
        <v>1303.6299999999999</v>
      </c>
      <c r="H182" s="52">
        <f t="shared" si="70"/>
        <v>0</v>
      </c>
      <c r="I182" s="52">
        <f t="shared" si="70"/>
        <v>0</v>
      </c>
      <c r="J182" s="52">
        <f t="shared" si="70"/>
        <v>2246.06</v>
      </c>
      <c r="K182" s="52">
        <f t="shared" si="70"/>
        <v>2246.06</v>
      </c>
      <c r="L182" s="52">
        <f t="shared" si="70"/>
        <v>0</v>
      </c>
    </row>
    <row r="183" spans="1:12" ht="63" x14ac:dyDescent="0.25">
      <c r="A183" s="115"/>
      <c r="B183" s="118"/>
      <c r="C183" s="118"/>
      <c r="D183" s="18" t="s">
        <v>17</v>
      </c>
      <c r="E183" s="17">
        <f t="shared" ref="E183:E186" si="71">F183+G183+H183+I183+J183+K183</f>
        <v>80.42</v>
      </c>
      <c r="F183" s="38">
        <v>22.46</v>
      </c>
      <c r="G183" s="38">
        <v>13.04</v>
      </c>
      <c r="H183" s="38">
        <v>0</v>
      </c>
      <c r="I183" s="38">
        <v>0</v>
      </c>
      <c r="J183" s="38">
        <v>22.46</v>
      </c>
      <c r="K183" s="38">
        <v>22.46</v>
      </c>
    </row>
    <row r="184" spans="1:12" ht="94.5" x14ac:dyDescent="0.25">
      <c r="A184" s="115"/>
      <c r="B184" s="118"/>
      <c r="C184" s="118"/>
      <c r="D184" s="18" t="s">
        <v>18</v>
      </c>
      <c r="E184" s="17">
        <f t="shared" si="71"/>
        <v>7961.3899999999994</v>
      </c>
      <c r="F184" s="38">
        <v>2223.6</v>
      </c>
      <c r="G184" s="38">
        <v>1290.5899999999999</v>
      </c>
      <c r="H184" s="38">
        <v>0</v>
      </c>
      <c r="I184" s="38">
        <v>0</v>
      </c>
      <c r="J184" s="38">
        <v>2223.6</v>
      </c>
      <c r="K184" s="38">
        <v>2223.6</v>
      </c>
    </row>
    <row r="185" spans="1:12" ht="63" x14ac:dyDescent="0.25">
      <c r="A185" s="115"/>
      <c r="B185" s="118"/>
      <c r="C185" s="118"/>
      <c r="D185" s="18" t="s">
        <v>19</v>
      </c>
      <c r="E185" s="17">
        <f t="shared" si="71"/>
        <v>0</v>
      </c>
      <c r="F185" s="57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</row>
    <row r="186" spans="1:12" ht="78.75" x14ac:dyDescent="0.25">
      <c r="A186" s="116"/>
      <c r="B186" s="119"/>
      <c r="C186" s="119"/>
      <c r="D186" s="18" t="s">
        <v>20</v>
      </c>
      <c r="E186" s="17">
        <f t="shared" si="71"/>
        <v>0</v>
      </c>
      <c r="F186" s="57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</row>
    <row r="187" spans="1:12" ht="15.75" customHeight="1" x14ac:dyDescent="0.25">
      <c r="A187" s="146" t="s">
        <v>97</v>
      </c>
      <c r="B187" s="146" t="s">
        <v>98</v>
      </c>
      <c r="C187" s="146" t="s">
        <v>30</v>
      </c>
      <c r="D187" s="86" t="s">
        <v>22</v>
      </c>
      <c r="E187" s="87">
        <f>F187+G187+H187+I187+J187+K187</f>
        <v>61119.960000000006</v>
      </c>
      <c r="F187" s="93">
        <f>F188+F189+F190+F191</f>
        <v>0</v>
      </c>
      <c r="G187" s="93">
        <f t="shared" ref="G187:K187" si="72">G188+G189+G190+G191</f>
        <v>8481</v>
      </c>
      <c r="H187" s="93">
        <f t="shared" si="72"/>
        <v>25130</v>
      </c>
      <c r="I187" s="93">
        <f t="shared" si="72"/>
        <v>24902.3</v>
      </c>
      <c r="J187" s="93">
        <f t="shared" si="72"/>
        <v>1303.33</v>
      </c>
      <c r="K187" s="93">
        <f t="shared" si="72"/>
        <v>1303.33</v>
      </c>
    </row>
    <row r="188" spans="1:12" ht="63" x14ac:dyDescent="0.25">
      <c r="A188" s="147"/>
      <c r="B188" s="147"/>
      <c r="C188" s="147"/>
      <c r="D188" s="89" t="s">
        <v>17</v>
      </c>
      <c r="E188" s="87">
        <f t="shared" ref="E188:E191" si="73">F188+G188+H188+I188+J188+K188</f>
        <v>28.06</v>
      </c>
      <c r="F188" s="94">
        <v>0</v>
      </c>
      <c r="G188" s="94">
        <v>0</v>
      </c>
      <c r="H188" s="94">
        <v>0</v>
      </c>
      <c r="I188" s="94">
        <v>0</v>
      </c>
      <c r="J188" s="94">
        <v>14.03</v>
      </c>
      <c r="K188" s="94">
        <v>14.03</v>
      </c>
    </row>
    <row r="189" spans="1:12" ht="94.5" x14ac:dyDescent="0.25">
      <c r="A189" s="147"/>
      <c r="B189" s="147"/>
      <c r="C189" s="147"/>
      <c r="D189" s="89" t="s">
        <v>18</v>
      </c>
      <c r="E189" s="87">
        <f t="shared" si="73"/>
        <v>2578.6</v>
      </c>
      <c r="F189" s="94">
        <v>0</v>
      </c>
      <c r="G189" s="94">
        <v>0</v>
      </c>
      <c r="H189" s="94">
        <v>0</v>
      </c>
      <c r="I189" s="94">
        <v>0</v>
      </c>
      <c r="J189" s="94">
        <v>1289.3</v>
      </c>
      <c r="K189" s="94">
        <v>1289.3</v>
      </c>
    </row>
    <row r="190" spans="1:12" ht="63" x14ac:dyDescent="0.25">
      <c r="A190" s="147"/>
      <c r="B190" s="147"/>
      <c r="C190" s="147"/>
      <c r="D190" s="89" t="s">
        <v>19</v>
      </c>
      <c r="E190" s="87">
        <f t="shared" si="73"/>
        <v>58513.3</v>
      </c>
      <c r="F190" s="94">
        <v>0</v>
      </c>
      <c r="G190" s="94">
        <v>8481</v>
      </c>
      <c r="H190" s="94">
        <v>25130</v>
      </c>
      <c r="I190" s="94">
        <v>24902.3</v>
      </c>
      <c r="J190" s="94">
        <v>0</v>
      </c>
      <c r="K190" s="94">
        <v>0</v>
      </c>
    </row>
    <row r="191" spans="1:12" ht="78.75" x14ac:dyDescent="0.25">
      <c r="A191" s="148"/>
      <c r="B191" s="148"/>
      <c r="C191" s="148"/>
      <c r="D191" s="89" t="s">
        <v>20</v>
      </c>
      <c r="E191" s="87">
        <f t="shared" si="73"/>
        <v>0</v>
      </c>
      <c r="F191" s="94">
        <v>0</v>
      </c>
      <c r="G191" s="94">
        <v>0</v>
      </c>
      <c r="H191" s="94">
        <v>0</v>
      </c>
      <c r="I191" s="94">
        <v>0</v>
      </c>
      <c r="J191" s="94">
        <v>0</v>
      </c>
      <c r="K191" s="94">
        <v>0</v>
      </c>
    </row>
    <row r="192" spans="1:12" ht="15.6" customHeight="1" x14ac:dyDescent="0.25">
      <c r="A192" s="114" t="s">
        <v>58</v>
      </c>
      <c r="B192" s="117" t="s">
        <v>71</v>
      </c>
      <c r="C192" s="117" t="s">
        <v>30</v>
      </c>
      <c r="D192" s="16" t="s">
        <v>22</v>
      </c>
      <c r="E192" s="17">
        <f>F192+G192+H192+I192+J192+K192</f>
        <v>8453.7250000000004</v>
      </c>
      <c r="F192" s="52">
        <f>F193+F194+F195+F196</f>
        <v>1359.75</v>
      </c>
      <c r="G192" s="22">
        <f t="shared" ref="G192" si="74">G193+G194+G195+G196</f>
        <v>1203.605</v>
      </c>
      <c r="H192" s="22">
        <f t="shared" ref="H192" si="75">H193+H194+H195+H196</f>
        <v>1637.28</v>
      </c>
      <c r="I192" s="22">
        <f t="shared" ref="I192" si="76">I193+I194+I195+I196</f>
        <v>1646.43</v>
      </c>
      <c r="J192" s="22">
        <f t="shared" ref="J192" si="77">J193+J194+J195+J196</f>
        <v>1303.33</v>
      </c>
      <c r="K192" s="22">
        <f t="shared" ref="K192" si="78">K193+K194+K195+K196</f>
        <v>1303.33</v>
      </c>
    </row>
    <row r="193" spans="1:11" ht="63" x14ac:dyDescent="0.25">
      <c r="A193" s="115"/>
      <c r="B193" s="118"/>
      <c r="C193" s="118"/>
      <c r="D193" s="18" t="s">
        <v>17</v>
      </c>
      <c r="E193" s="17">
        <f t="shared" ref="E193:E196" si="79">F193+G193+H193+I193+J193+K193</f>
        <v>123.84</v>
      </c>
      <c r="F193" s="38">
        <v>14.42</v>
      </c>
      <c r="G193" s="38">
        <v>12.64</v>
      </c>
      <c r="H193" s="38">
        <v>33.79</v>
      </c>
      <c r="I193" s="38">
        <v>34.93</v>
      </c>
      <c r="J193" s="38">
        <v>14.03</v>
      </c>
      <c r="K193" s="38">
        <v>14.03</v>
      </c>
    </row>
    <row r="194" spans="1:11" ht="94.5" x14ac:dyDescent="0.25">
      <c r="A194" s="115"/>
      <c r="B194" s="118"/>
      <c r="C194" s="118"/>
      <c r="D194" s="18" t="s">
        <v>18</v>
      </c>
      <c r="E194" s="17">
        <f t="shared" si="79"/>
        <v>8329.8850000000002</v>
      </c>
      <c r="F194" s="38">
        <v>1345.33</v>
      </c>
      <c r="G194" s="38">
        <v>1190.9649999999999</v>
      </c>
      <c r="H194" s="38">
        <v>1603.49</v>
      </c>
      <c r="I194" s="38">
        <v>1611.5</v>
      </c>
      <c r="J194" s="38">
        <v>1289.3</v>
      </c>
      <c r="K194" s="38">
        <v>1289.3</v>
      </c>
    </row>
    <row r="195" spans="1:11" ht="63" x14ac:dyDescent="0.25">
      <c r="A195" s="115"/>
      <c r="B195" s="118"/>
      <c r="C195" s="118"/>
      <c r="D195" s="18" t="s">
        <v>19</v>
      </c>
      <c r="E195" s="17">
        <f t="shared" si="79"/>
        <v>0</v>
      </c>
      <c r="F195" s="57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</row>
    <row r="196" spans="1:11" ht="78.75" x14ac:dyDescent="0.25">
      <c r="A196" s="116"/>
      <c r="B196" s="119"/>
      <c r="C196" s="119"/>
      <c r="D196" s="18" t="s">
        <v>20</v>
      </c>
      <c r="E196" s="17">
        <f t="shared" si="79"/>
        <v>0</v>
      </c>
      <c r="F196" s="57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</row>
    <row r="197" spans="1:11" ht="15.75" x14ac:dyDescent="0.25">
      <c r="A197" s="114" t="s">
        <v>58</v>
      </c>
      <c r="B197" s="117" t="s">
        <v>62</v>
      </c>
      <c r="C197" s="117" t="s">
        <v>30</v>
      </c>
      <c r="D197" s="16" t="s">
        <v>22</v>
      </c>
      <c r="E197" s="17">
        <f>F197+G197+H197+I197+J197+K197</f>
        <v>311081.13000000006</v>
      </c>
      <c r="F197" s="52">
        <f>F198+F199+F200+F201</f>
        <v>63205</v>
      </c>
      <c r="G197" s="22">
        <f t="shared" ref="G197:K197" si="80">G198+G199+G200+G201</f>
        <v>75369.95</v>
      </c>
      <c r="H197" s="22">
        <f t="shared" si="80"/>
        <v>52751.61</v>
      </c>
      <c r="I197" s="52">
        <f t="shared" si="80"/>
        <v>42717.89</v>
      </c>
      <c r="J197" s="52">
        <f t="shared" si="80"/>
        <v>38518.340000000004</v>
      </c>
      <c r="K197" s="52">
        <f t="shared" si="80"/>
        <v>38518.340000000004</v>
      </c>
    </row>
    <row r="198" spans="1:11" ht="63" x14ac:dyDescent="0.25">
      <c r="A198" s="115"/>
      <c r="B198" s="118"/>
      <c r="C198" s="118"/>
      <c r="D198" s="18" t="s">
        <v>17</v>
      </c>
      <c r="E198" s="17">
        <f t="shared" ref="E198:E201" si="81">F198+G198+H198+I198+J198+K198</f>
        <v>4498.25</v>
      </c>
      <c r="F198" s="38">
        <v>920.6</v>
      </c>
      <c r="G198" s="38">
        <v>1088.75</v>
      </c>
      <c r="H198" s="38">
        <v>749.87</v>
      </c>
      <c r="I198" s="38">
        <v>589.95000000000005</v>
      </c>
      <c r="J198" s="38">
        <v>574.54</v>
      </c>
      <c r="K198" s="38">
        <v>574.54</v>
      </c>
    </row>
    <row r="199" spans="1:11" ht="94.5" x14ac:dyDescent="0.25">
      <c r="A199" s="115"/>
      <c r="B199" s="118"/>
      <c r="C199" s="118"/>
      <c r="D199" s="18" t="s">
        <v>18</v>
      </c>
      <c r="E199" s="17">
        <f t="shared" si="81"/>
        <v>306582.88</v>
      </c>
      <c r="F199" s="38">
        <v>62284.4</v>
      </c>
      <c r="G199" s="38">
        <v>74281.2</v>
      </c>
      <c r="H199" s="38">
        <v>52001.74</v>
      </c>
      <c r="I199" s="38">
        <v>42127.94</v>
      </c>
      <c r="J199" s="38">
        <v>37943.800000000003</v>
      </c>
      <c r="K199" s="38">
        <v>37943.800000000003</v>
      </c>
    </row>
    <row r="200" spans="1:11" ht="63" x14ac:dyDescent="0.25">
      <c r="A200" s="115"/>
      <c r="B200" s="118"/>
      <c r="C200" s="118"/>
      <c r="D200" s="18" t="s">
        <v>19</v>
      </c>
      <c r="E200" s="17">
        <f t="shared" si="81"/>
        <v>0</v>
      </c>
      <c r="F200" s="57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</row>
    <row r="201" spans="1:11" ht="78.75" x14ac:dyDescent="0.25">
      <c r="A201" s="116"/>
      <c r="B201" s="119"/>
      <c r="C201" s="119"/>
      <c r="D201" s="18" t="s">
        <v>20</v>
      </c>
      <c r="E201" s="17">
        <f t="shared" si="81"/>
        <v>0</v>
      </c>
      <c r="F201" s="57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</row>
    <row r="202" spans="1:11" ht="15.75" customHeight="1" x14ac:dyDescent="0.25">
      <c r="A202" s="114" t="s">
        <v>99</v>
      </c>
      <c r="B202" s="117" t="s">
        <v>147</v>
      </c>
      <c r="C202" s="117" t="s">
        <v>30</v>
      </c>
      <c r="D202" s="16" t="s">
        <v>22</v>
      </c>
      <c r="E202" s="17">
        <f>F202+G202+H202+I202+J202+K202</f>
        <v>2741.65</v>
      </c>
      <c r="F202" s="52">
        <f>F203+F204+F205+F206</f>
        <v>0</v>
      </c>
      <c r="G202" s="22">
        <f t="shared" ref="G202:K202" si="82">G203+G204+G205+G206</f>
        <v>2147.98</v>
      </c>
      <c r="H202" s="22">
        <f t="shared" si="82"/>
        <v>563.05999999999995</v>
      </c>
      <c r="I202" s="22">
        <f t="shared" si="82"/>
        <v>30.61</v>
      </c>
      <c r="J202" s="22">
        <f t="shared" si="82"/>
        <v>0</v>
      </c>
      <c r="K202" s="22">
        <f t="shared" si="82"/>
        <v>0</v>
      </c>
    </row>
    <row r="203" spans="1:11" ht="63" x14ac:dyDescent="0.25">
      <c r="A203" s="115"/>
      <c r="B203" s="118"/>
      <c r="C203" s="118"/>
      <c r="D203" s="18" t="s">
        <v>17</v>
      </c>
      <c r="E203" s="17">
        <f t="shared" ref="E203:E206" si="83">F203+G203+H203+I203+J203+K203</f>
        <v>33.35</v>
      </c>
      <c r="F203" s="38">
        <v>0</v>
      </c>
      <c r="G203" s="38">
        <v>21.48</v>
      </c>
      <c r="H203" s="38">
        <v>11.26</v>
      </c>
      <c r="I203" s="38">
        <v>0.61</v>
      </c>
      <c r="J203" s="38">
        <v>0</v>
      </c>
      <c r="K203" s="38">
        <v>0</v>
      </c>
    </row>
    <row r="204" spans="1:11" ht="94.5" x14ac:dyDescent="0.25">
      <c r="A204" s="115"/>
      <c r="B204" s="118"/>
      <c r="C204" s="118"/>
      <c r="D204" s="18" t="s">
        <v>18</v>
      </c>
      <c r="E204" s="17">
        <f t="shared" si="83"/>
        <v>2708.3</v>
      </c>
      <c r="F204" s="38">
        <v>0</v>
      </c>
      <c r="G204" s="38">
        <v>2126.5</v>
      </c>
      <c r="H204" s="38">
        <v>551.79999999999995</v>
      </c>
      <c r="I204" s="38">
        <v>30</v>
      </c>
      <c r="J204" s="38">
        <v>0</v>
      </c>
      <c r="K204" s="38">
        <v>0</v>
      </c>
    </row>
    <row r="205" spans="1:11" ht="63" x14ac:dyDescent="0.25">
      <c r="A205" s="115"/>
      <c r="B205" s="118"/>
      <c r="C205" s="118"/>
      <c r="D205" s="18" t="s">
        <v>19</v>
      </c>
      <c r="E205" s="17">
        <f t="shared" si="83"/>
        <v>0</v>
      </c>
      <c r="F205" s="57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</row>
    <row r="206" spans="1:11" ht="78.75" x14ac:dyDescent="0.25">
      <c r="A206" s="116"/>
      <c r="B206" s="119"/>
      <c r="C206" s="119"/>
      <c r="D206" s="18" t="s">
        <v>20</v>
      </c>
      <c r="E206" s="17">
        <f t="shared" si="83"/>
        <v>0</v>
      </c>
      <c r="F206" s="57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</row>
    <row r="207" spans="1:11" ht="15.75" customHeight="1" x14ac:dyDescent="0.25">
      <c r="A207" s="114" t="s">
        <v>104</v>
      </c>
      <c r="B207" s="117" t="s">
        <v>105</v>
      </c>
      <c r="C207" s="117" t="s">
        <v>30</v>
      </c>
      <c r="D207" s="16" t="s">
        <v>22</v>
      </c>
      <c r="E207" s="17">
        <f>F207+G207+H207+I207+J207+K207</f>
        <v>36112.050000000003</v>
      </c>
      <c r="F207" s="52">
        <f>F208+F209+F210+F211</f>
        <v>0</v>
      </c>
      <c r="G207" s="22">
        <f t="shared" ref="G207:K207" si="84">G208+G209+G210+G211</f>
        <v>26212.05</v>
      </c>
      <c r="H207" s="22">
        <f t="shared" si="84"/>
        <v>9900</v>
      </c>
      <c r="I207" s="22">
        <f t="shared" si="84"/>
        <v>0</v>
      </c>
      <c r="J207" s="22">
        <f t="shared" si="84"/>
        <v>0</v>
      </c>
      <c r="K207" s="22">
        <f t="shared" si="84"/>
        <v>0</v>
      </c>
    </row>
    <row r="208" spans="1:11" ht="63" x14ac:dyDescent="0.25">
      <c r="A208" s="115"/>
      <c r="B208" s="118"/>
      <c r="C208" s="118"/>
      <c r="D208" s="18" t="s">
        <v>17</v>
      </c>
      <c r="E208" s="17">
        <f t="shared" ref="E208:E211" si="85">F208+G208+H208+I208+J208+K208</f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</row>
    <row r="209" spans="1:12" ht="94.5" x14ac:dyDescent="0.25">
      <c r="A209" s="115"/>
      <c r="B209" s="118"/>
      <c r="C209" s="118"/>
      <c r="D209" s="18" t="s">
        <v>18</v>
      </c>
      <c r="E209" s="17">
        <f t="shared" si="85"/>
        <v>361.12</v>
      </c>
      <c r="F209" s="38">
        <v>0</v>
      </c>
      <c r="G209" s="38">
        <v>262.12</v>
      </c>
      <c r="H209" s="38">
        <v>99</v>
      </c>
      <c r="I209" s="38">
        <v>0</v>
      </c>
      <c r="J209" s="38">
        <v>0</v>
      </c>
      <c r="K209" s="38">
        <v>0</v>
      </c>
    </row>
    <row r="210" spans="1:12" ht="63" x14ac:dyDescent="0.25">
      <c r="A210" s="115"/>
      <c r="B210" s="118"/>
      <c r="C210" s="118"/>
      <c r="D210" s="18" t="s">
        <v>19</v>
      </c>
      <c r="E210" s="17">
        <f t="shared" si="85"/>
        <v>35750.93</v>
      </c>
      <c r="F210" s="57">
        <v>0</v>
      </c>
      <c r="G210" s="38">
        <v>25949.93</v>
      </c>
      <c r="H210" s="38">
        <v>9801</v>
      </c>
      <c r="I210" s="38">
        <v>0</v>
      </c>
      <c r="J210" s="38">
        <v>0</v>
      </c>
      <c r="K210" s="38">
        <v>0</v>
      </c>
    </row>
    <row r="211" spans="1:12" ht="78.75" x14ac:dyDescent="0.25">
      <c r="A211" s="116"/>
      <c r="B211" s="119"/>
      <c r="C211" s="119"/>
      <c r="D211" s="18" t="s">
        <v>20</v>
      </c>
      <c r="E211" s="17">
        <f t="shared" si="85"/>
        <v>0</v>
      </c>
      <c r="F211" s="57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</row>
    <row r="212" spans="1:12" ht="15.75" x14ac:dyDescent="0.25">
      <c r="A212" s="114" t="s">
        <v>90</v>
      </c>
      <c r="B212" s="117" t="s">
        <v>91</v>
      </c>
      <c r="C212" s="117" t="s">
        <v>30</v>
      </c>
      <c r="D212" s="16" t="s">
        <v>22</v>
      </c>
      <c r="E212" s="17">
        <f>F212+G212+H212+I212+J212+K212</f>
        <v>172.01</v>
      </c>
      <c r="F212" s="52">
        <f>F213+F214+F215+F216</f>
        <v>0</v>
      </c>
      <c r="G212" s="22">
        <f t="shared" ref="G212" si="86">G213+G214+G215+G216</f>
        <v>172.01</v>
      </c>
      <c r="H212" s="22">
        <f t="shared" ref="H212" si="87">H213+H214+H215+H216</f>
        <v>0</v>
      </c>
      <c r="I212" s="22">
        <f t="shared" ref="I212" si="88">I213+I214+I215+I216</f>
        <v>0</v>
      </c>
      <c r="J212" s="22">
        <f t="shared" ref="J212" si="89">J213+J214+J215+J216</f>
        <v>0</v>
      </c>
      <c r="K212" s="22">
        <f t="shared" ref="K212" si="90">K213+K214+K215+K216</f>
        <v>0</v>
      </c>
    </row>
    <row r="213" spans="1:12" ht="63" x14ac:dyDescent="0.25">
      <c r="A213" s="115"/>
      <c r="B213" s="118"/>
      <c r="C213" s="118"/>
      <c r="D213" s="18" t="s">
        <v>17</v>
      </c>
      <c r="E213" s="17">
        <f t="shared" ref="E213:E216" si="91">F213+G213+H213+I213+J213+K213</f>
        <v>135</v>
      </c>
      <c r="F213" s="38">
        <v>0</v>
      </c>
      <c r="G213" s="38">
        <v>135</v>
      </c>
      <c r="H213" s="38">
        <v>0</v>
      </c>
      <c r="I213" s="38">
        <v>0</v>
      </c>
      <c r="J213" s="38">
        <v>0</v>
      </c>
      <c r="K213" s="38">
        <v>0</v>
      </c>
    </row>
    <row r="214" spans="1:12" ht="94.5" x14ac:dyDescent="0.25">
      <c r="A214" s="115"/>
      <c r="B214" s="118"/>
      <c r="C214" s="118"/>
      <c r="D214" s="18" t="s">
        <v>18</v>
      </c>
      <c r="E214" s="17">
        <f t="shared" si="91"/>
        <v>37.01</v>
      </c>
      <c r="F214" s="38">
        <v>0</v>
      </c>
      <c r="G214" s="38">
        <v>37.01</v>
      </c>
      <c r="H214" s="38">
        <v>0</v>
      </c>
      <c r="I214" s="38">
        <v>0</v>
      </c>
      <c r="J214" s="38">
        <v>0</v>
      </c>
      <c r="K214" s="38">
        <v>0</v>
      </c>
    </row>
    <row r="215" spans="1:12" ht="63" x14ac:dyDescent="0.25">
      <c r="A215" s="115"/>
      <c r="B215" s="118"/>
      <c r="C215" s="118"/>
      <c r="D215" s="18" t="s">
        <v>19</v>
      </c>
      <c r="E215" s="17">
        <f t="shared" si="91"/>
        <v>0</v>
      </c>
      <c r="F215" s="57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</row>
    <row r="216" spans="1:12" ht="78.75" x14ac:dyDescent="0.25">
      <c r="A216" s="116"/>
      <c r="B216" s="119"/>
      <c r="C216" s="119"/>
      <c r="D216" s="18" t="s">
        <v>20</v>
      </c>
      <c r="E216" s="17">
        <f t="shared" si="91"/>
        <v>0</v>
      </c>
      <c r="F216" s="57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</row>
    <row r="217" spans="1:12" ht="15.75" x14ac:dyDescent="0.25">
      <c r="A217" s="126" t="s">
        <v>25</v>
      </c>
      <c r="B217" s="126" t="s">
        <v>39</v>
      </c>
      <c r="C217" s="126" t="s">
        <v>30</v>
      </c>
      <c r="D217" s="64" t="s">
        <v>22</v>
      </c>
      <c r="E217" s="76">
        <f>F217+G217+H217+I217+J217+K217</f>
        <v>1262553.69</v>
      </c>
      <c r="F217" s="77">
        <f t="shared" ref="F217:K217" si="92">F218+F219+F220+F221+F336</f>
        <v>143334.59999999998</v>
      </c>
      <c r="G217" s="77">
        <f t="shared" si="92"/>
        <v>220560.51</v>
      </c>
      <c r="H217" s="77">
        <f t="shared" si="92"/>
        <v>308978.51</v>
      </c>
      <c r="I217" s="42">
        <f t="shared" si="92"/>
        <v>299625.08999999997</v>
      </c>
      <c r="J217" s="77">
        <f t="shared" si="92"/>
        <v>145027.49</v>
      </c>
      <c r="K217" s="77">
        <f t="shared" si="92"/>
        <v>145027.49</v>
      </c>
    </row>
    <row r="218" spans="1:12" ht="63" x14ac:dyDescent="0.25">
      <c r="A218" s="127"/>
      <c r="B218" s="127"/>
      <c r="C218" s="127"/>
      <c r="D218" s="66" t="s">
        <v>17</v>
      </c>
      <c r="E218" s="76">
        <f t="shared" ref="E218:E221" si="93">F218+G218+H218+I218+J218+K218</f>
        <v>44782.829999999987</v>
      </c>
      <c r="F218" s="78">
        <f>F223+F243+F248+F253+F258+F273+F288</f>
        <v>5725.91</v>
      </c>
      <c r="G218" s="78">
        <f>G223+G243+G248+G253+G258+G273+G278+G288</f>
        <v>10276.58</v>
      </c>
      <c r="H218" s="78">
        <f>H223+H243+H248+H253+H258+H273+H278+H283+H288+H238+H268</f>
        <v>10799.68</v>
      </c>
      <c r="I218" s="78">
        <f>I223+I228+I233+I238+I243+I248+I253+I258+I263+I268+I273+I278+I283+I288</f>
        <v>9760.2000000000007</v>
      </c>
      <c r="J218" s="78">
        <f t="shared" ref="J218:K218" si="94">J223+J243+J248+J253+J258+J273+J278+J283+J288+J238+J268</f>
        <v>4110.2299999999996</v>
      </c>
      <c r="K218" s="78">
        <f t="shared" si="94"/>
        <v>4110.2299999999996</v>
      </c>
    </row>
    <row r="219" spans="1:12" ht="94.5" x14ac:dyDescent="0.25">
      <c r="A219" s="127"/>
      <c r="B219" s="127"/>
      <c r="C219" s="127"/>
      <c r="D219" s="66" t="s">
        <v>18</v>
      </c>
      <c r="E219" s="76">
        <f t="shared" si="93"/>
        <v>636859.17000000004</v>
      </c>
      <c r="F219" s="78">
        <f>F224+F244+F249+F254+F259+F289</f>
        <v>43637.29</v>
      </c>
      <c r="G219" s="78">
        <f>G224+G244+G249+G254+G259+G274+G279+G289</f>
        <v>53214.43</v>
      </c>
      <c r="H219" s="78">
        <f>H224+H244+H249+H254+H259+H274+H279+H284+H289+H239+H269</f>
        <v>184598.2</v>
      </c>
      <c r="I219" s="78">
        <f>I224+I229+I234+I239+I244+I249+I254+I259+I264+I269+I274+I279+I284+I289</f>
        <v>261517.53</v>
      </c>
      <c r="J219" s="78">
        <f t="shared" ref="J219:K219" si="95">J224+J244+J249+J254+J259+J274+J279+J284+J289+J239+J269</f>
        <v>46945.86</v>
      </c>
      <c r="K219" s="78">
        <f t="shared" si="95"/>
        <v>46945.86</v>
      </c>
    </row>
    <row r="220" spans="1:12" ht="63" x14ac:dyDescent="0.25">
      <c r="A220" s="127"/>
      <c r="B220" s="127"/>
      <c r="C220" s="127"/>
      <c r="D220" s="66" t="s">
        <v>19</v>
      </c>
      <c r="E220" s="76">
        <f t="shared" si="93"/>
        <v>580911.69000000006</v>
      </c>
      <c r="F220" s="78">
        <f>F225+F245+F250+F255+F260+F290</f>
        <v>93971.4</v>
      </c>
      <c r="G220" s="78">
        <f>G225+G245+G250+G255+G260+G275+G280+G290</f>
        <v>157069.5</v>
      </c>
      <c r="H220" s="78">
        <f>H225+H245+H250+H255+H260+H275+H280+H285+H290+H240+H270</f>
        <v>113580.63</v>
      </c>
      <c r="I220" s="78">
        <f>I225+I230+I235+I240+I245+I250+I255+I260+I265+I270+I275+I280+I285+I290</f>
        <v>28347.360000000001</v>
      </c>
      <c r="J220" s="78">
        <f t="shared" ref="J220:K220" si="96">J225+J245+J250+J255+J260+J275+J280+J285+J290+J240+J270</f>
        <v>93971.4</v>
      </c>
      <c r="K220" s="78">
        <f t="shared" si="96"/>
        <v>93971.4</v>
      </c>
    </row>
    <row r="221" spans="1:12" ht="78.75" x14ac:dyDescent="0.25">
      <c r="A221" s="128"/>
      <c r="B221" s="128"/>
      <c r="C221" s="128"/>
      <c r="D221" s="66" t="s">
        <v>20</v>
      </c>
      <c r="E221" s="76">
        <f t="shared" si="93"/>
        <v>0</v>
      </c>
      <c r="F221" s="78">
        <v>0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</row>
    <row r="222" spans="1:12" ht="15.75" x14ac:dyDescent="0.25">
      <c r="A222" s="114" t="s">
        <v>116</v>
      </c>
      <c r="B222" s="117" t="s">
        <v>129</v>
      </c>
      <c r="C222" s="117" t="s">
        <v>30</v>
      </c>
      <c r="D222" s="16" t="s">
        <v>22</v>
      </c>
      <c r="E222" s="17">
        <f>F222+G222+H222+I222+J222+K222</f>
        <v>17550.25</v>
      </c>
      <c r="F222" s="56">
        <f t="shared" ref="F222:K222" si="97">F223+F224+F225+F226+F341</f>
        <v>5160.28</v>
      </c>
      <c r="G222" s="15">
        <f t="shared" si="97"/>
        <v>4347.6899999999996</v>
      </c>
      <c r="H222" s="15">
        <f t="shared" si="97"/>
        <v>89.24</v>
      </c>
      <c r="I222" s="15">
        <f t="shared" si="97"/>
        <v>4553.04</v>
      </c>
      <c r="J222" s="15">
        <f t="shared" si="97"/>
        <v>1700</v>
      </c>
      <c r="K222" s="15">
        <f t="shared" si="97"/>
        <v>1700</v>
      </c>
    </row>
    <row r="223" spans="1:12" ht="63" x14ac:dyDescent="0.25">
      <c r="A223" s="115"/>
      <c r="B223" s="118"/>
      <c r="C223" s="118"/>
      <c r="D223" s="18" t="s">
        <v>17</v>
      </c>
      <c r="E223" s="17">
        <f t="shared" ref="E223:E226" si="98">F223+G223+H223+I223+J223+K223</f>
        <v>15786.259999999998</v>
      </c>
      <c r="F223" s="19">
        <v>3396.29</v>
      </c>
      <c r="G223" s="19">
        <v>4347.6899999999996</v>
      </c>
      <c r="H223" s="19">
        <v>89.24</v>
      </c>
      <c r="I223" s="19">
        <v>4553.04</v>
      </c>
      <c r="J223" s="19">
        <v>1700</v>
      </c>
      <c r="K223" s="19">
        <v>1700</v>
      </c>
      <c r="L223" s="5"/>
    </row>
    <row r="224" spans="1:12" ht="94.5" x14ac:dyDescent="0.25">
      <c r="A224" s="115"/>
      <c r="B224" s="118"/>
      <c r="C224" s="118"/>
      <c r="D224" s="18" t="s">
        <v>18</v>
      </c>
      <c r="E224" s="17">
        <f t="shared" si="98"/>
        <v>1763.99</v>
      </c>
      <c r="F224" s="19">
        <v>1763.99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</row>
    <row r="225" spans="1:11" ht="63" x14ac:dyDescent="0.25">
      <c r="A225" s="115"/>
      <c r="B225" s="118"/>
      <c r="C225" s="118"/>
      <c r="D225" s="18" t="s">
        <v>19</v>
      </c>
      <c r="E225" s="17">
        <f t="shared" si="98"/>
        <v>0</v>
      </c>
      <c r="F225" s="5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</row>
    <row r="226" spans="1:11" ht="78.75" x14ac:dyDescent="0.25">
      <c r="A226" s="116"/>
      <c r="B226" s="119"/>
      <c r="C226" s="119"/>
      <c r="D226" s="18" t="s">
        <v>20</v>
      </c>
      <c r="E226" s="17">
        <f t="shared" si="98"/>
        <v>0</v>
      </c>
      <c r="F226" s="5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</row>
    <row r="227" spans="1:11" ht="15.75" customHeight="1" x14ac:dyDescent="0.25">
      <c r="A227" s="154" t="s">
        <v>116</v>
      </c>
      <c r="B227" s="154" t="s">
        <v>153</v>
      </c>
      <c r="C227" s="154" t="s">
        <v>30</v>
      </c>
      <c r="D227" s="155" t="s">
        <v>22</v>
      </c>
      <c r="E227" s="156">
        <f>F227+G227+H227+I227+J227+K227</f>
        <v>1339.67</v>
      </c>
      <c r="F227" s="157">
        <f t="shared" ref="F227:K227" si="99">F228+F229+F230+F231+F336</f>
        <v>0</v>
      </c>
      <c r="G227" s="157">
        <f t="shared" si="99"/>
        <v>0</v>
      </c>
      <c r="H227" s="157">
        <f t="shared" si="99"/>
        <v>0</v>
      </c>
      <c r="I227" s="157">
        <f t="shared" si="99"/>
        <v>1339.67</v>
      </c>
      <c r="J227" s="157">
        <f t="shared" si="99"/>
        <v>0</v>
      </c>
      <c r="K227" s="157">
        <f t="shared" si="99"/>
        <v>0</v>
      </c>
    </row>
    <row r="228" spans="1:11" ht="63" x14ac:dyDescent="0.25">
      <c r="A228" s="158"/>
      <c r="B228" s="158"/>
      <c r="C228" s="158"/>
      <c r="D228" s="159" t="s">
        <v>17</v>
      </c>
      <c r="E228" s="156">
        <f t="shared" ref="E228:E231" si="100">F228+G228+H228+I228+J228+K228</f>
        <v>0</v>
      </c>
      <c r="F228" s="160">
        <v>0</v>
      </c>
      <c r="G228" s="160">
        <v>0</v>
      </c>
      <c r="H228" s="160">
        <v>0</v>
      </c>
      <c r="I228" s="160">
        <v>0</v>
      </c>
      <c r="J228" s="160">
        <v>0</v>
      </c>
      <c r="K228" s="160">
        <v>0</v>
      </c>
    </row>
    <row r="229" spans="1:11" ht="94.5" x14ac:dyDescent="0.25">
      <c r="A229" s="158"/>
      <c r="B229" s="158"/>
      <c r="C229" s="158"/>
      <c r="D229" s="159" t="s">
        <v>18</v>
      </c>
      <c r="E229" s="156">
        <f t="shared" si="100"/>
        <v>1339.67</v>
      </c>
      <c r="F229" s="160">
        <v>0</v>
      </c>
      <c r="G229" s="160">
        <v>0</v>
      </c>
      <c r="H229" s="160">
        <v>0</v>
      </c>
      <c r="I229" s="160">
        <v>1339.67</v>
      </c>
      <c r="J229" s="160">
        <v>0</v>
      </c>
      <c r="K229" s="160">
        <v>0</v>
      </c>
    </row>
    <row r="230" spans="1:11" ht="63" x14ac:dyDescent="0.25">
      <c r="A230" s="158"/>
      <c r="B230" s="158"/>
      <c r="C230" s="158"/>
      <c r="D230" s="159" t="s">
        <v>19</v>
      </c>
      <c r="E230" s="156">
        <f t="shared" si="100"/>
        <v>0</v>
      </c>
      <c r="F230" s="160">
        <v>0</v>
      </c>
      <c r="G230" s="160">
        <v>0</v>
      </c>
      <c r="H230" s="160">
        <v>0</v>
      </c>
      <c r="I230" s="160">
        <v>0</v>
      </c>
      <c r="J230" s="160">
        <v>0</v>
      </c>
      <c r="K230" s="160">
        <v>0</v>
      </c>
    </row>
    <row r="231" spans="1:11" ht="78.75" x14ac:dyDescent="0.25">
      <c r="A231" s="161"/>
      <c r="B231" s="161"/>
      <c r="C231" s="161"/>
      <c r="D231" s="159" t="s">
        <v>20</v>
      </c>
      <c r="E231" s="156">
        <f t="shared" si="100"/>
        <v>0</v>
      </c>
      <c r="F231" s="160">
        <v>0</v>
      </c>
      <c r="G231" s="160">
        <v>0</v>
      </c>
      <c r="H231" s="160">
        <v>0</v>
      </c>
      <c r="I231" s="160">
        <v>0</v>
      </c>
      <c r="J231" s="160">
        <v>0</v>
      </c>
      <c r="K231" s="160">
        <v>0</v>
      </c>
    </row>
    <row r="232" spans="1:11" ht="15.75" customHeight="1" x14ac:dyDescent="0.25">
      <c r="A232" s="114" t="s">
        <v>154</v>
      </c>
      <c r="B232" s="117" t="s">
        <v>130</v>
      </c>
      <c r="C232" s="117" t="s">
        <v>30</v>
      </c>
      <c r="D232" s="16" t="s">
        <v>22</v>
      </c>
      <c r="E232" s="17">
        <f>F232+G232+H232+I232+J232+K232</f>
        <v>452.23</v>
      </c>
      <c r="F232" s="56">
        <f t="shared" ref="F232:K232" si="101">F233+F234+F235+F236+F341</f>
        <v>0</v>
      </c>
      <c r="G232" s="15">
        <f t="shared" si="101"/>
        <v>0</v>
      </c>
      <c r="H232" s="15">
        <f t="shared" si="101"/>
        <v>0</v>
      </c>
      <c r="I232" s="15">
        <f t="shared" si="101"/>
        <v>452.23</v>
      </c>
      <c r="J232" s="15">
        <f t="shared" si="101"/>
        <v>0</v>
      </c>
      <c r="K232" s="15">
        <f t="shared" si="101"/>
        <v>0</v>
      </c>
    </row>
    <row r="233" spans="1:11" ht="63" x14ac:dyDescent="0.25">
      <c r="A233" s="115"/>
      <c r="B233" s="118"/>
      <c r="C233" s="118"/>
      <c r="D233" s="18" t="s">
        <v>17</v>
      </c>
      <c r="E233" s="17">
        <f t="shared" ref="E233:E236" si="102">F233+G233+H233+I233+J233+K233</f>
        <v>452.23</v>
      </c>
      <c r="F233" s="19">
        <v>0</v>
      </c>
      <c r="G233" s="19">
        <v>0</v>
      </c>
      <c r="H233" s="19">
        <v>0</v>
      </c>
      <c r="I233" s="19">
        <v>452.23</v>
      </c>
      <c r="J233" s="19">
        <v>0</v>
      </c>
      <c r="K233" s="19">
        <v>0</v>
      </c>
    </row>
    <row r="234" spans="1:11" ht="94.5" x14ac:dyDescent="0.25">
      <c r="A234" s="115"/>
      <c r="B234" s="118"/>
      <c r="C234" s="118"/>
      <c r="D234" s="18" t="s">
        <v>18</v>
      </c>
      <c r="E234" s="17">
        <f t="shared" si="102"/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</row>
    <row r="235" spans="1:11" ht="63" x14ac:dyDescent="0.25">
      <c r="A235" s="115"/>
      <c r="B235" s="118"/>
      <c r="C235" s="118"/>
      <c r="D235" s="18" t="s">
        <v>19</v>
      </c>
      <c r="E235" s="17">
        <f t="shared" si="102"/>
        <v>0</v>
      </c>
      <c r="F235" s="5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</row>
    <row r="236" spans="1:11" ht="78.75" x14ac:dyDescent="0.25">
      <c r="A236" s="116"/>
      <c r="B236" s="119"/>
      <c r="C236" s="119"/>
      <c r="D236" s="18" t="s">
        <v>20</v>
      </c>
      <c r="E236" s="17">
        <f t="shared" si="102"/>
        <v>0</v>
      </c>
      <c r="F236" s="5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</row>
    <row r="237" spans="1:11" ht="15.75" customHeight="1" x14ac:dyDescent="0.25">
      <c r="A237" s="114" t="s">
        <v>155</v>
      </c>
      <c r="B237" s="117" t="s">
        <v>130</v>
      </c>
      <c r="C237" s="117" t="s">
        <v>30</v>
      </c>
      <c r="D237" s="16" t="s">
        <v>22</v>
      </c>
      <c r="E237" s="17">
        <f>F237+G237+H237+I237+J237+K237</f>
        <v>30479.120000000003</v>
      </c>
      <c r="F237" s="56">
        <f t="shared" ref="F237:K237" si="103">F238+F239+F240+F241+F346</f>
        <v>0</v>
      </c>
      <c r="G237" s="15">
        <f t="shared" si="103"/>
        <v>0</v>
      </c>
      <c r="H237" s="15">
        <f t="shared" si="103"/>
        <v>5557.86</v>
      </c>
      <c r="I237" s="15">
        <f t="shared" si="103"/>
        <v>24921.260000000002</v>
      </c>
      <c r="J237" s="15">
        <f t="shared" si="103"/>
        <v>0</v>
      </c>
      <c r="K237" s="15">
        <f t="shared" si="103"/>
        <v>0</v>
      </c>
    </row>
    <row r="238" spans="1:11" ht="63" x14ac:dyDescent="0.25">
      <c r="A238" s="115"/>
      <c r="B238" s="118"/>
      <c r="C238" s="118"/>
      <c r="D238" s="18" t="s">
        <v>17</v>
      </c>
      <c r="E238" s="17">
        <f t="shared" ref="E238:E241" si="104">F238+G238+H238+I238+J238+K238</f>
        <v>5184.29</v>
      </c>
      <c r="F238" s="19">
        <v>0</v>
      </c>
      <c r="G238" s="19">
        <v>0</v>
      </c>
      <c r="H238" s="19">
        <v>4685.8599999999997</v>
      </c>
      <c r="I238" s="19">
        <v>498.43</v>
      </c>
      <c r="J238" s="19">
        <v>0</v>
      </c>
      <c r="K238" s="19">
        <v>0</v>
      </c>
    </row>
    <row r="239" spans="1:11" ht="94.5" x14ac:dyDescent="0.25">
      <c r="A239" s="115"/>
      <c r="B239" s="118"/>
      <c r="C239" s="118"/>
      <c r="D239" s="18" t="s">
        <v>18</v>
      </c>
      <c r="E239" s="17">
        <f t="shared" si="104"/>
        <v>2239.4300000000003</v>
      </c>
      <c r="F239" s="19">
        <v>0</v>
      </c>
      <c r="G239" s="19">
        <v>0</v>
      </c>
      <c r="H239" s="19">
        <v>872</v>
      </c>
      <c r="I239" s="19">
        <v>1367.43</v>
      </c>
      <c r="J239" s="19">
        <v>0</v>
      </c>
      <c r="K239" s="19">
        <v>0</v>
      </c>
    </row>
    <row r="240" spans="1:11" ht="63" x14ac:dyDescent="0.25">
      <c r="A240" s="115"/>
      <c r="B240" s="118"/>
      <c r="C240" s="118"/>
      <c r="D240" s="18" t="s">
        <v>19</v>
      </c>
      <c r="E240" s="17">
        <f t="shared" si="104"/>
        <v>23055.4</v>
      </c>
      <c r="F240" s="5">
        <v>0</v>
      </c>
      <c r="G240" s="19">
        <v>0</v>
      </c>
      <c r="H240" s="19">
        <v>0</v>
      </c>
      <c r="I240" s="19">
        <v>23055.4</v>
      </c>
      <c r="J240" s="19">
        <v>0</v>
      </c>
      <c r="K240" s="19">
        <v>0</v>
      </c>
    </row>
    <row r="241" spans="1:12" ht="78.75" x14ac:dyDescent="0.25">
      <c r="A241" s="116"/>
      <c r="B241" s="119"/>
      <c r="C241" s="119"/>
      <c r="D241" s="18" t="s">
        <v>20</v>
      </c>
      <c r="E241" s="17">
        <f t="shared" si="104"/>
        <v>0</v>
      </c>
      <c r="F241" s="5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</row>
    <row r="242" spans="1:12" ht="15.75" x14ac:dyDescent="0.25">
      <c r="A242" s="114" t="s">
        <v>107</v>
      </c>
      <c r="B242" s="134" t="s">
        <v>131</v>
      </c>
      <c r="C242" s="134" t="s">
        <v>30</v>
      </c>
      <c r="D242" s="33" t="s">
        <v>22</v>
      </c>
      <c r="E242" s="34">
        <f>F242+G242+H242+I242+J242+K242</f>
        <v>19487.2</v>
      </c>
      <c r="F242" s="54">
        <f t="shared" ref="F242:K242" si="105">F243+F244+F245+F246+F346</f>
        <v>557</v>
      </c>
      <c r="G242" s="35">
        <f t="shared" si="105"/>
        <v>299.5</v>
      </c>
      <c r="H242" s="35">
        <f t="shared" si="105"/>
        <v>3113.25</v>
      </c>
      <c r="I242" s="35">
        <f t="shared" si="105"/>
        <v>1376.03</v>
      </c>
      <c r="J242" s="35">
        <f t="shared" si="105"/>
        <v>7070.71</v>
      </c>
      <c r="K242" s="35">
        <f t="shared" si="105"/>
        <v>7070.71</v>
      </c>
      <c r="L242" s="41"/>
    </row>
    <row r="243" spans="1:12" ht="63" x14ac:dyDescent="0.25">
      <c r="A243" s="115"/>
      <c r="B243" s="135"/>
      <c r="C243" s="135"/>
      <c r="D243" s="36" t="s">
        <v>17</v>
      </c>
      <c r="E243" s="34">
        <f t="shared" ref="E243:E246" si="106">F243+G243+H243+I243+J243+K243</f>
        <v>5487.2</v>
      </c>
      <c r="F243" s="37">
        <v>557</v>
      </c>
      <c r="G243" s="37">
        <v>299.5</v>
      </c>
      <c r="H243" s="37">
        <v>3113.25</v>
      </c>
      <c r="I243" s="37">
        <v>1376.03</v>
      </c>
      <c r="J243" s="37">
        <v>70.709999999999994</v>
      </c>
      <c r="K243" s="37">
        <v>70.709999999999994</v>
      </c>
      <c r="L243" s="41"/>
    </row>
    <row r="244" spans="1:12" ht="94.5" x14ac:dyDescent="0.25">
      <c r="A244" s="115"/>
      <c r="B244" s="135"/>
      <c r="C244" s="135"/>
      <c r="D244" s="36" t="s">
        <v>18</v>
      </c>
      <c r="E244" s="34">
        <f t="shared" si="106"/>
        <v>14000</v>
      </c>
      <c r="F244" s="55">
        <v>0</v>
      </c>
      <c r="G244" s="37">
        <v>0</v>
      </c>
      <c r="H244" s="37">
        <v>0</v>
      </c>
      <c r="I244" s="37">
        <v>0</v>
      </c>
      <c r="J244" s="37">
        <v>7000</v>
      </c>
      <c r="K244" s="37">
        <v>7000</v>
      </c>
      <c r="L244" s="41"/>
    </row>
    <row r="245" spans="1:12" ht="63" x14ac:dyDescent="0.25">
      <c r="A245" s="115"/>
      <c r="B245" s="135"/>
      <c r="C245" s="135"/>
      <c r="D245" s="36" t="s">
        <v>19</v>
      </c>
      <c r="E245" s="34">
        <f t="shared" si="106"/>
        <v>0</v>
      </c>
      <c r="F245" s="55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41"/>
    </row>
    <row r="246" spans="1:12" ht="78.75" x14ac:dyDescent="0.25">
      <c r="A246" s="116"/>
      <c r="B246" s="136"/>
      <c r="C246" s="136"/>
      <c r="D246" s="36" t="s">
        <v>20</v>
      </c>
      <c r="E246" s="34">
        <f t="shared" si="106"/>
        <v>0</v>
      </c>
      <c r="F246" s="55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41"/>
    </row>
    <row r="247" spans="1:12" ht="15.75" x14ac:dyDescent="0.25">
      <c r="A247" s="114" t="s">
        <v>117</v>
      </c>
      <c r="B247" s="117" t="s">
        <v>118</v>
      </c>
      <c r="C247" s="117" t="s">
        <v>30</v>
      </c>
      <c r="D247" s="16" t="s">
        <v>22</v>
      </c>
      <c r="E247" s="17">
        <f>F247+G247+H247+I247+J247+K247</f>
        <v>570323.39</v>
      </c>
      <c r="F247" s="56">
        <f t="shared" ref="F247:K247" si="107">F248+F249+F250+F251+F351</f>
        <v>28953.23</v>
      </c>
      <c r="G247" s="15">
        <f>G248+G249+G250+G251+G351+2190</f>
        <v>37279.660000000003</v>
      </c>
      <c r="H247" s="15">
        <f t="shared" si="107"/>
        <v>176241.33000000002</v>
      </c>
      <c r="I247" s="15">
        <f t="shared" si="107"/>
        <v>257049.16999999998</v>
      </c>
      <c r="J247" s="15">
        <f t="shared" si="107"/>
        <v>35400</v>
      </c>
      <c r="K247" s="15">
        <f t="shared" si="107"/>
        <v>35400</v>
      </c>
    </row>
    <row r="248" spans="1:12" ht="63" x14ac:dyDescent="0.25">
      <c r="A248" s="115"/>
      <c r="B248" s="118"/>
      <c r="C248" s="118"/>
      <c r="D248" s="18" t="s">
        <v>17</v>
      </c>
      <c r="E248" s="17">
        <f t="shared" ref="E248:E251" si="108">F248+G248+H248+I248+J248+K248</f>
        <v>5773.33</v>
      </c>
      <c r="F248" s="19">
        <v>289.52999999999997</v>
      </c>
      <c r="G248" s="19">
        <v>350.9</v>
      </c>
      <c r="H248" s="101">
        <v>1762.41</v>
      </c>
      <c r="I248" s="19">
        <v>2570.4899999999998</v>
      </c>
      <c r="J248" s="19">
        <v>400</v>
      </c>
      <c r="K248" s="19">
        <v>400</v>
      </c>
      <c r="L248" s="5"/>
    </row>
    <row r="249" spans="1:12" ht="94.5" x14ac:dyDescent="0.25">
      <c r="A249" s="115"/>
      <c r="B249" s="118"/>
      <c r="C249" s="118"/>
      <c r="D249" s="18" t="s">
        <v>18</v>
      </c>
      <c r="E249" s="17">
        <f t="shared" si="108"/>
        <v>562360.06000000006</v>
      </c>
      <c r="F249" s="19">
        <v>28663.7</v>
      </c>
      <c r="G249" s="19">
        <v>34738.76</v>
      </c>
      <c r="H249" s="19">
        <v>174478.92</v>
      </c>
      <c r="I249" s="95">
        <v>254478.68</v>
      </c>
      <c r="J249" s="19">
        <v>35000</v>
      </c>
      <c r="K249" s="19">
        <v>35000</v>
      </c>
    </row>
    <row r="250" spans="1:12" ht="63" x14ac:dyDescent="0.25">
      <c r="A250" s="115"/>
      <c r="B250" s="118"/>
      <c r="C250" s="118"/>
      <c r="D250" s="18" t="s">
        <v>19</v>
      </c>
      <c r="E250" s="17">
        <f t="shared" si="108"/>
        <v>0</v>
      </c>
      <c r="F250" s="5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</row>
    <row r="251" spans="1:12" ht="78.75" x14ac:dyDescent="0.25">
      <c r="A251" s="116"/>
      <c r="B251" s="119"/>
      <c r="C251" s="119"/>
      <c r="D251" s="18" t="s">
        <v>20</v>
      </c>
      <c r="E251" s="17">
        <f t="shared" si="108"/>
        <v>0</v>
      </c>
      <c r="F251" s="5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</row>
    <row r="252" spans="1:12" ht="15.75" x14ac:dyDescent="0.25">
      <c r="A252" s="114" t="s">
        <v>119</v>
      </c>
      <c r="B252" s="117" t="s">
        <v>120</v>
      </c>
      <c r="C252" s="117" t="s">
        <v>30</v>
      </c>
      <c r="D252" s="16" t="s">
        <v>22</v>
      </c>
      <c r="E252" s="17">
        <f>F252+G252+H252+I252+J252+K252</f>
        <v>549171.38</v>
      </c>
      <c r="F252" s="15">
        <f t="shared" ref="F252:K252" si="109">F253+F254+F255+F256+F356</f>
        <v>99916.43</v>
      </c>
      <c r="G252" s="15">
        <f t="shared" si="109"/>
        <v>160258.65</v>
      </c>
      <c r="H252" s="15">
        <f t="shared" si="109"/>
        <v>90282.74</v>
      </c>
      <c r="I252" s="15">
        <f t="shared" si="109"/>
        <v>0</v>
      </c>
      <c r="J252" s="15">
        <f t="shared" si="109"/>
        <v>99356.78</v>
      </c>
      <c r="K252" s="15">
        <f t="shared" si="109"/>
        <v>99356.78</v>
      </c>
    </row>
    <row r="253" spans="1:12" ht="63" x14ac:dyDescent="0.25">
      <c r="A253" s="115"/>
      <c r="B253" s="118"/>
      <c r="C253" s="118"/>
      <c r="D253" s="18" t="s">
        <v>17</v>
      </c>
      <c r="E253" s="17">
        <f t="shared" ref="E253:E256" si="110">F253+G253+H253+I253+J253+K253</f>
        <v>4383.6399999999994</v>
      </c>
      <c r="F253" s="19">
        <v>999.17</v>
      </c>
      <c r="G253" s="19">
        <v>1602.59</v>
      </c>
      <c r="H253" s="37">
        <v>902.84</v>
      </c>
      <c r="I253" s="19">
        <v>0</v>
      </c>
      <c r="J253" s="19">
        <v>439.52</v>
      </c>
      <c r="K253" s="19">
        <v>439.52</v>
      </c>
    </row>
    <row r="254" spans="1:12" ht="94.5" x14ac:dyDescent="0.25">
      <c r="A254" s="115"/>
      <c r="B254" s="118"/>
      <c r="C254" s="118"/>
      <c r="D254" s="18" t="s">
        <v>18</v>
      </c>
      <c r="E254" s="17">
        <f t="shared" si="110"/>
        <v>17317.939999999999</v>
      </c>
      <c r="F254" s="19">
        <v>4945.8599999999997</v>
      </c>
      <c r="G254" s="19">
        <v>1586.56</v>
      </c>
      <c r="H254" s="37">
        <v>893.8</v>
      </c>
      <c r="I254" s="19">
        <v>0</v>
      </c>
      <c r="J254" s="19">
        <v>4945.8599999999997</v>
      </c>
      <c r="K254" s="19">
        <v>4945.8599999999997</v>
      </c>
    </row>
    <row r="255" spans="1:12" ht="63" x14ac:dyDescent="0.25">
      <c r="A255" s="115"/>
      <c r="B255" s="118"/>
      <c r="C255" s="118"/>
      <c r="D255" s="18" t="s">
        <v>19</v>
      </c>
      <c r="E255" s="17">
        <f t="shared" si="110"/>
        <v>527469.80000000005</v>
      </c>
      <c r="F255" s="19">
        <v>93971.4</v>
      </c>
      <c r="G255" s="19">
        <v>157069.5</v>
      </c>
      <c r="H255" s="37">
        <v>88486.1</v>
      </c>
      <c r="I255" s="19">
        <v>0</v>
      </c>
      <c r="J255" s="19">
        <v>93971.4</v>
      </c>
      <c r="K255" s="19">
        <v>93971.4</v>
      </c>
    </row>
    <row r="256" spans="1:12" ht="78.75" x14ac:dyDescent="0.25">
      <c r="A256" s="116"/>
      <c r="B256" s="119"/>
      <c r="C256" s="119"/>
      <c r="D256" s="18" t="s">
        <v>20</v>
      </c>
      <c r="E256" s="17">
        <f t="shared" si="110"/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</row>
    <row r="257" spans="1:12" ht="15.6" customHeight="1" x14ac:dyDescent="0.25">
      <c r="A257" s="114" t="s">
        <v>121</v>
      </c>
      <c r="B257" s="117" t="s">
        <v>148</v>
      </c>
      <c r="C257" s="117" t="s">
        <v>30</v>
      </c>
      <c r="D257" s="16" t="s">
        <v>22</v>
      </c>
      <c r="E257" s="17">
        <f>F257+G257+H257+I257+J257+K257</f>
        <v>8123.43</v>
      </c>
      <c r="F257" s="56">
        <f t="shared" ref="F257:K257" si="111">F258+F259+F260+F261+F361</f>
        <v>0</v>
      </c>
      <c r="G257" s="15">
        <f t="shared" si="111"/>
        <v>0</v>
      </c>
      <c r="H257" s="15">
        <f t="shared" si="111"/>
        <v>3689.34</v>
      </c>
      <c r="I257" s="15">
        <f t="shared" si="111"/>
        <v>4434.09</v>
      </c>
      <c r="J257" s="15">
        <f t="shared" si="111"/>
        <v>0</v>
      </c>
      <c r="K257" s="15">
        <f t="shared" si="111"/>
        <v>0</v>
      </c>
    </row>
    <row r="258" spans="1:12" ht="63" x14ac:dyDescent="0.25">
      <c r="A258" s="115"/>
      <c r="B258" s="118"/>
      <c r="C258" s="118"/>
      <c r="D258" s="18" t="s">
        <v>17</v>
      </c>
      <c r="E258" s="17">
        <f t="shared" ref="E258:E261" si="112">F258+G258+H258+I258+J258+K258</f>
        <v>93.490000000000009</v>
      </c>
      <c r="F258" s="19">
        <v>0</v>
      </c>
      <c r="G258" s="19">
        <v>0</v>
      </c>
      <c r="H258" s="19">
        <v>4.8099999999999996</v>
      </c>
      <c r="I258" s="19">
        <v>88.68</v>
      </c>
      <c r="J258" s="19">
        <v>0</v>
      </c>
      <c r="K258" s="19">
        <v>0</v>
      </c>
    </row>
    <row r="259" spans="1:12" ht="94.5" x14ac:dyDescent="0.25">
      <c r="A259" s="115"/>
      <c r="B259" s="118"/>
      <c r="C259" s="118"/>
      <c r="D259" s="18" t="s">
        <v>18</v>
      </c>
      <c r="E259" s="17">
        <f t="shared" si="112"/>
        <v>43.45</v>
      </c>
      <c r="F259" s="19">
        <v>0</v>
      </c>
      <c r="G259" s="19">
        <v>0</v>
      </c>
      <c r="H259" s="19">
        <v>0</v>
      </c>
      <c r="I259" s="19">
        <v>43.45</v>
      </c>
      <c r="J259" s="19">
        <v>0</v>
      </c>
      <c r="K259" s="19">
        <v>0</v>
      </c>
      <c r="L259" s="4"/>
    </row>
    <row r="260" spans="1:12" ht="63" x14ac:dyDescent="0.25">
      <c r="A260" s="115"/>
      <c r="B260" s="118"/>
      <c r="C260" s="118"/>
      <c r="D260" s="18" t="s">
        <v>19</v>
      </c>
      <c r="E260" s="17">
        <f t="shared" si="112"/>
        <v>7986.49</v>
      </c>
      <c r="F260" s="19">
        <v>0</v>
      </c>
      <c r="G260" s="19">
        <v>0</v>
      </c>
      <c r="H260" s="19">
        <v>3684.53</v>
      </c>
      <c r="I260" s="19">
        <v>4301.96</v>
      </c>
      <c r="J260" s="19">
        <v>0</v>
      </c>
      <c r="K260" s="19">
        <v>0</v>
      </c>
      <c r="L260" s="4"/>
    </row>
    <row r="261" spans="1:12" ht="78.75" x14ac:dyDescent="0.25">
      <c r="A261" s="116"/>
      <c r="B261" s="119"/>
      <c r="C261" s="119"/>
      <c r="D261" s="18" t="s">
        <v>20</v>
      </c>
      <c r="E261" s="17">
        <f t="shared" si="112"/>
        <v>0</v>
      </c>
      <c r="F261" s="5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2" ht="15.75" customHeight="1" x14ac:dyDescent="0.25">
      <c r="A262" s="154" t="s">
        <v>156</v>
      </c>
      <c r="B262" s="154" t="s">
        <v>157</v>
      </c>
      <c r="C262" s="154" t="s">
        <v>30</v>
      </c>
      <c r="D262" s="155" t="s">
        <v>22</v>
      </c>
      <c r="E262" s="156">
        <f>F262+G262+H262+I262+J262+K262</f>
        <v>1000</v>
      </c>
      <c r="F262" s="157">
        <f t="shared" ref="F262:K262" si="113">F263+F264+F265+F266+F366</f>
        <v>0</v>
      </c>
      <c r="G262" s="157">
        <f t="shared" si="113"/>
        <v>0</v>
      </c>
      <c r="H262" s="157">
        <f t="shared" si="113"/>
        <v>0</v>
      </c>
      <c r="I262" s="157">
        <f t="shared" si="113"/>
        <v>1000</v>
      </c>
      <c r="J262" s="157">
        <f t="shared" si="113"/>
        <v>0</v>
      </c>
      <c r="K262" s="157">
        <f t="shared" si="113"/>
        <v>0</v>
      </c>
    </row>
    <row r="263" spans="1:12" ht="63" x14ac:dyDescent="0.25">
      <c r="A263" s="158"/>
      <c r="B263" s="158"/>
      <c r="C263" s="158"/>
      <c r="D263" s="159" t="s">
        <v>17</v>
      </c>
      <c r="E263" s="156">
        <f t="shared" ref="E263:E266" si="114">F263+G263+H263+I263+J263+K263</f>
        <v>0</v>
      </c>
      <c r="F263" s="160">
        <v>0</v>
      </c>
      <c r="G263" s="160">
        <v>0</v>
      </c>
      <c r="H263" s="160">
        <v>0</v>
      </c>
      <c r="I263" s="160">
        <v>0</v>
      </c>
      <c r="J263" s="160">
        <v>0</v>
      </c>
      <c r="K263" s="160">
        <v>0</v>
      </c>
    </row>
    <row r="264" spans="1:12" ht="94.5" x14ac:dyDescent="0.25">
      <c r="A264" s="158"/>
      <c r="B264" s="158"/>
      <c r="C264" s="158"/>
      <c r="D264" s="159" t="s">
        <v>18</v>
      </c>
      <c r="E264" s="156">
        <f t="shared" si="114"/>
        <v>10</v>
      </c>
      <c r="F264" s="160">
        <v>0</v>
      </c>
      <c r="G264" s="160">
        <v>0</v>
      </c>
      <c r="H264" s="160">
        <v>0</v>
      </c>
      <c r="I264" s="160">
        <v>10</v>
      </c>
      <c r="J264" s="160">
        <v>0</v>
      </c>
      <c r="K264" s="160">
        <v>0</v>
      </c>
    </row>
    <row r="265" spans="1:12" ht="63" x14ac:dyDescent="0.25">
      <c r="A265" s="158"/>
      <c r="B265" s="158"/>
      <c r="C265" s="158"/>
      <c r="D265" s="159" t="s">
        <v>19</v>
      </c>
      <c r="E265" s="156">
        <f t="shared" si="114"/>
        <v>990</v>
      </c>
      <c r="F265" s="160">
        <v>0</v>
      </c>
      <c r="G265" s="160">
        <v>0</v>
      </c>
      <c r="H265" s="160">
        <v>0</v>
      </c>
      <c r="I265" s="160">
        <v>990</v>
      </c>
      <c r="J265" s="160">
        <v>0</v>
      </c>
      <c r="K265" s="160">
        <v>0</v>
      </c>
    </row>
    <row r="266" spans="1:12" ht="78.75" x14ac:dyDescent="0.25">
      <c r="A266" s="161"/>
      <c r="B266" s="161"/>
      <c r="C266" s="161"/>
      <c r="D266" s="159" t="s">
        <v>20</v>
      </c>
      <c r="E266" s="156">
        <f t="shared" si="114"/>
        <v>0</v>
      </c>
      <c r="F266" s="160">
        <v>0</v>
      </c>
      <c r="G266" s="160">
        <v>0</v>
      </c>
      <c r="H266" s="160">
        <v>0</v>
      </c>
      <c r="I266" s="160">
        <v>0</v>
      </c>
      <c r="J266" s="160">
        <v>0</v>
      </c>
      <c r="K266" s="160">
        <v>0</v>
      </c>
    </row>
    <row r="267" spans="1:12" ht="15.75" customHeight="1" x14ac:dyDescent="0.25">
      <c r="A267" s="114" t="s">
        <v>122</v>
      </c>
      <c r="B267" s="117" t="s">
        <v>149</v>
      </c>
      <c r="C267" s="117" t="s">
        <v>30</v>
      </c>
      <c r="D267" s="16" t="s">
        <v>22</v>
      </c>
      <c r="E267" s="17">
        <f>F267+G267+H267+I267+J267+K267</f>
        <v>3174.3999999999996</v>
      </c>
      <c r="F267" s="56">
        <f t="shared" ref="F267:K267" si="115">F268+F269+F270+F271+F371</f>
        <v>0</v>
      </c>
      <c r="G267" s="15">
        <f t="shared" si="115"/>
        <v>0</v>
      </c>
      <c r="H267" s="15">
        <f t="shared" si="115"/>
        <v>113.17999999999999</v>
      </c>
      <c r="I267" s="15">
        <f t="shared" si="115"/>
        <v>3061.22</v>
      </c>
      <c r="J267" s="15">
        <f t="shared" si="115"/>
        <v>0</v>
      </c>
      <c r="K267" s="15">
        <f t="shared" si="115"/>
        <v>0</v>
      </c>
    </row>
    <row r="268" spans="1:12" ht="63" x14ac:dyDescent="0.25">
      <c r="A268" s="115"/>
      <c r="B268" s="118"/>
      <c r="C268" s="118"/>
      <c r="D268" s="18" t="s">
        <v>17</v>
      </c>
      <c r="E268" s="17">
        <f t="shared" ref="E268:E271" si="116">F268+G268+H268+I268+J268+K268</f>
        <v>137.18</v>
      </c>
      <c r="F268" s="19">
        <v>0</v>
      </c>
      <c r="G268" s="19">
        <v>0</v>
      </c>
      <c r="H268" s="19">
        <v>75.959999999999994</v>
      </c>
      <c r="I268" s="19">
        <v>61.22</v>
      </c>
      <c r="J268" s="19">
        <v>0</v>
      </c>
      <c r="K268" s="19">
        <v>0</v>
      </c>
    </row>
    <row r="269" spans="1:12" ht="94.5" x14ac:dyDescent="0.25">
      <c r="A269" s="115"/>
      <c r="B269" s="118"/>
      <c r="C269" s="118"/>
      <c r="D269" s="18" t="s">
        <v>18</v>
      </c>
      <c r="E269" s="17">
        <f t="shared" si="116"/>
        <v>3037.22</v>
      </c>
      <c r="F269" s="19">
        <v>0</v>
      </c>
      <c r="G269" s="19">
        <v>0</v>
      </c>
      <c r="H269" s="19">
        <v>37.22</v>
      </c>
      <c r="I269" s="19">
        <v>3000</v>
      </c>
      <c r="J269" s="19">
        <v>0</v>
      </c>
      <c r="K269" s="19">
        <v>0</v>
      </c>
    </row>
    <row r="270" spans="1:12" ht="63" x14ac:dyDescent="0.25">
      <c r="A270" s="115"/>
      <c r="B270" s="118"/>
      <c r="C270" s="118"/>
      <c r="D270" s="18" t="s">
        <v>19</v>
      </c>
      <c r="E270" s="17">
        <f t="shared" si="116"/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</row>
    <row r="271" spans="1:12" ht="78.75" x14ac:dyDescent="0.25">
      <c r="A271" s="116"/>
      <c r="B271" s="119"/>
      <c r="C271" s="119"/>
      <c r="D271" s="18" t="s">
        <v>20</v>
      </c>
      <c r="E271" s="17">
        <f t="shared" si="116"/>
        <v>0</v>
      </c>
      <c r="F271" s="5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</row>
    <row r="272" spans="1:12" ht="15.75" x14ac:dyDescent="0.25">
      <c r="A272" s="114" t="s">
        <v>78</v>
      </c>
      <c r="B272" s="117" t="s">
        <v>79</v>
      </c>
      <c r="C272" s="117" t="s">
        <v>30</v>
      </c>
      <c r="D272" s="16" t="s">
        <v>22</v>
      </c>
      <c r="E272" s="17">
        <f>F272+G272+H272+I272+J272+K272</f>
        <v>1646.92</v>
      </c>
      <c r="F272" s="56">
        <f t="shared" ref="F272" si="117">F273+F274+F275+F276+F361</f>
        <v>354</v>
      </c>
      <c r="G272" s="15">
        <f t="shared" ref="G272" si="118">G273+G274+G275+G276+G361</f>
        <v>292.92</v>
      </c>
      <c r="H272" s="15">
        <f t="shared" ref="H272" si="119">H273+H274+H275+H276+H361</f>
        <v>0</v>
      </c>
      <c r="I272" s="15">
        <f t="shared" ref="I272" si="120">I273+I274+I275+I276+I361</f>
        <v>0</v>
      </c>
      <c r="J272" s="15">
        <f t="shared" ref="J272" si="121">J273+J274+J275+J276+J361</f>
        <v>500</v>
      </c>
      <c r="K272" s="15">
        <f t="shared" ref="K272" si="122">K273+K274+K275+K276+K361</f>
        <v>500</v>
      </c>
    </row>
    <row r="273" spans="1:11" ht="63" x14ac:dyDescent="0.25">
      <c r="A273" s="115"/>
      <c r="B273" s="118"/>
      <c r="C273" s="118"/>
      <c r="D273" s="18" t="s">
        <v>17</v>
      </c>
      <c r="E273" s="17">
        <f t="shared" ref="E273:E276" si="123">F273+G273+H273+I273+J273+K273</f>
        <v>1646.92</v>
      </c>
      <c r="F273" s="19">
        <v>354</v>
      </c>
      <c r="G273" s="19">
        <v>292.92</v>
      </c>
      <c r="H273" s="19">
        <v>0</v>
      </c>
      <c r="I273" s="19">
        <v>0</v>
      </c>
      <c r="J273" s="19">
        <v>500</v>
      </c>
      <c r="K273" s="19">
        <v>500</v>
      </c>
    </row>
    <row r="274" spans="1:11" ht="94.5" x14ac:dyDescent="0.25">
      <c r="A274" s="115"/>
      <c r="B274" s="118"/>
      <c r="C274" s="118"/>
      <c r="D274" s="18" t="s">
        <v>18</v>
      </c>
      <c r="E274" s="17">
        <f t="shared" si="123"/>
        <v>0</v>
      </c>
      <c r="F274" s="5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</row>
    <row r="275" spans="1:11" ht="63" x14ac:dyDescent="0.25">
      <c r="A275" s="115"/>
      <c r="B275" s="118"/>
      <c r="C275" s="118"/>
      <c r="D275" s="18" t="s">
        <v>19</v>
      </c>
      <c r="E275" s="17">
        <f t="shared" si="123"/>
        <v>0</v>
      </c>
      <c r="F275" s="5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</row>
    <row r="276" spans="1:11" ht="78.75" x14ac:dyDescent="0.25">
      <c r="A276" s="116"/>
      <c r="B276" s="119"/>
      <c r="C276" s="119"/>
      <c r="D276" s="18" t="s">
        <v>20</v>
      </c>
      <c r="E276" s="17">
        <f t="shared" si="123"/>
        <v>0</v>
      </c>
      <c r="F276" s="5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</row>
    <row r="277" spans="1:11" ht="15.75" customHeight="1" x14ac:dyDescent="0.25">
      <c r="A277" s="114">
        <v>720203000</v>
      </c>
      <c r="B277" s="117" t="s">
        <v>100</v>
      </c>
      <c r="C277" s="117" t="s">
        <v>30</v>
      </c>
      <c r="D277" s="16" t="s">
        <v>22</v>
      </c>
      <c r="E277" s="17">
        <f>F277+G277+H277+I277+J277+K277</f>
        <v>5760.87</v>
      </c>
      <c r="F277" s="56">
        <f t="shared" ref="F277:K277" si="124">F278+F279+F280+F281+F361</f>
        <v>0</v>
      </c>
      <c r="G277" s="15">
        <f t="shared" si="124"/>
        <v>4760.87</v>
      </c>
      <c r="H277" s="15">
        <f t="shared" si="124"/>
        <v>0</v>
      </c>
      <c r="I277" s="15">
        <f t="shared" si="124"/>
        <v>0</v>
      </c>
      <c r="J277" s="15">
        <f t="shared" si="124"/>
        <v>500</v>
      </c>
      <c r="K277" s="15">
        <f t="shared" si="124"/>
        <v>500</v>
      </c>
    </row>
    <row r="278" spans="1:11" ht="63" x14ac:dyDescent="0.25">
      <c r="A278" s="115"/>
      <c r="B278" s="118"/>
      <c r="C278" s="118"/>
      <c r="D278" s="18" t="s">
        <v>17</v>
      </c>
      <c r="E278" s="17">
        <f t="shared" ref="E278:E281" si="125">F278+G278+H278+I278+J278+K278</f>
        <v>4227.87</v>
      </c>
      <c r="F278" s="5">
        <v>0</v>
      </c>
      <c r="G278" s="19">
        <v>3227.87</v>
      </c>
      <c r="H278" s="19">
        <v>0</v>
      </c>
      <c r="I278" s="19">
        <v>0</v>
      </c>
      <c r="J278" s="19">
        <v>500</v>
      </c>
      <c r="K278" s="19">
        <v>500</v>
      </c>
    </row>
    <row r="279" spans="1:11" ht="94.5" x14ac:dyDescent="0.25">
      <c r="A279" s="115"/>
      <c r="B279" s="118"/>
      <c r="C279" s="118"/>
      <c r="D279" s="18" t="s">
        <v>18</v>
      </c>
      <c r="E279" s="17">
        <f t="shared" si="125"/>
        <v>1533</v>
      </c>
      <c r="F279" s="5">
        <v>0</v>
      </c>
      <c r="G279" s="19">
        <v>1533</v>
      </c>
      <c r="H279" s="19">
        <v>0</v>
      </c>
      <c r="I279" s="19">
        <v>0</v>
      </c>
      <c r="J279" s="19">
        <v>0</v>
      </c>
      <c r="K279" s="19">
        <v>0</v>
      </c>
    </row>
    <row r="280" spans="1:11" ht="63" x14ac:dyDescent="0.25">
      <c r="A280" s="115"/>
      <c r="B280" s="118"/>
      <c r="C280" s="118"/>
      <c r="D280" s="18" t="s">
        <v>19</v>
      </c>
      <c r="E280" s="17">
        <f t="shared" si="125"/>
        <v>0</v>
      </c>
      <c r="F280" s="5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</row>
    <row r="281" spans="1:11" ht="78.75" x14ac:dyDescent="0.25">
      <c r="A281" s="116"/>
      <c r="B281" s="119"/>
      <c r="C281" s="119"/>
      <c r="D281" s="18" t="s">
        <v>20</v>
      </c>
      <c r="E281" s="17">
        <f t="shared" si="125"/>
        <v>0</v>
      </c>
      <c r="F281" s="5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</row>
    <row r="282" spans="1:11" ht="15.75" customHeight="1" x14ac:dyDescent="0.25">
      <c r="A282" s="114" t="s">
        <v>132</v>
      </c>
      <c r="B282" s="117" t="s">
        <v>150</v>
      </c>
      <c r="C282" s="117" t="s">
        <v>30</v>
      </c>
      <c r="D282" s="16" t="s">
        <v>22</v>
      </c>
      <c r="E282" s="17">
        <f>F282+G282+H282+I282+J282+K282</f>
        <v>22707.5</v>
      </c>
      <c r="F282" s="56">
        <f t="shared" ref="F282:K282" si="126">F283+F284+F285+F286+F361</f>
        <v>0</v>
      </c>
      <c r="G282" s="15">
        <f t="shared" si="126"/>
        <v>0</v>
      </c>
      <c r="H282" s="15">
        <f t="shared" si="126"/>
        <v>21626.26</v>
      </c>
      <c r="I282" s="15">
        <f t="shared" si="126"/>
        <v>1081.24</v>
      </c>
      <c r="J282" s="15">
        <f t="shared" si="126"/>
        <v>0</v>
      </c>
      <c r="K282" s="15">
        <f t="shared" si="126"/>
        <v>0</v>
      </c>
    </row>
    <row r="283" spans="1:11" ht="63" x14ac:dyDescent="0.25">
      <c r="A283" s="115"/>
      <c r="B283" s="118"/>
      <c r="C283" s="118"/>
      <c r="D283" s="18" t="s">
        <v>17</v>
      </c>
      <c r="E283" s="17">
        <f t="shared" ref="E283:E286" si="127">F283+G283+H283+I283+J283+K283</f>
        <v>152.94</v>
      </c>
      <c r="F283" s="19">
        <v>0</v>
      </c>
      <c r="G283" s="19">
        <v>0</v>
      </c>
      <c r="H283" s="19">
        <v>0</v>
      </c>
      <c r="I283" s="19">
        <v>152.94</v>
      </c>
      <c r="J283" s="19">
        <v>0</v>
      </c>
      <c r="K283" s="19">
        <v>0</v>
      </c>
    </row>
    <row r="284" spans="1:11" ht="94.5" x14ac:dyDescent="0.25">
      <c r="A284" s="115"/>
      <c r="B284" s="118"/>
      <c r="C284" s="118"/>
      <c r="D284" s="18" t="s">
        <v>18</v>
      </c>
      <c r="E284" s="17">
        <f t="shared" si="127"/>
        <v>1144.56</v>
      </c>
      <c r="F284" s="19">
        <v>0</v>
      </c>
      <c r="G284" s="19">
        <v>0</v>
      </c>
      <c r="H284" s="19">
        <v>216.26</v>
      </c>
      <c r="I284" s="19">
        <v>928.3</v>
      </c>
      <c r="J284" s="19">
        <v>0</v>
      </c>
      <c r="K284" s="19">
        <v>0</v>
      </c>
    </row>
    <row r="285" spans="1:11" ht="63" x14ac:dyDescent="0.25">
      <c r="A285" s="115"/>
      <c r="B285" s="118"/>
      <c r="C285" s="118"/>
      <c r="D285" s="18" t="s">
        <v>19</v>
      </c>
      <c r="E285" s="17">
        <f t="shared" si="127"/>
        <v>21410</v>
      </c>
      <c r="F285" s="5">
        <v>0</v>
      </c>
      <c r="G285" s="19">
        <v>0</v>
      </c>
      <c r="H285" s="19">
        <v>21410</v>
      </c>
      <c r="I285" s="19">
        <v>0</v>
      </c>
      <c r="J285" s="19">
        <v>0</v>
      </c>
      <c r="K285" s="19">
        <v>0</v>
      </c>
    </row>
    <row r="286" spans="1:11" ht="78.75" x14ac:dyDescent="0.25">
      <c r="A286" s="116"/>
      <c r="B286" s="119"/>
      <c r="C286" s="119"/>
      <c r="D286" s="18" t="s">
        <v>20</v>
      </c>
      <c r="E286" s="17">
        <f t="shared" si="127"/>
        <v>0</v>
      </c>
      <c r="F286" s="5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</row>
    <row r="287" spans="1:11" ht="15.75" x14ac:dyDescent="0.25">
      <c r="A287" s="114" t="s">
        <v>151</v>
      </c>
      <c r="B287" s="117" t="s">
        <v>152</v>
      </c>
      <c r="C287" s="117" t="s">
        <v>30</v>
      </c>
      <c r="D287" s="16" t="s">
        <v>22</v>
      </c>
      <c r="E287" s="17">
        <f>F287+G287+H287+I287+J287+K287</f>
        <v>33527.33</v>
      </c>
      <c r="F287" s="56">
        <f t="shared" ref="F287:K287" si="128">F288+F289+F290+F291+F371</f>
        <v>8393.66</v>
      </c>
      <c r="G287" s="15">
        <f t="shared" si="128"/>
        <v>15511.220000000001</v>
      </c>
      <c r="H287" s="15">
        <f t="shared" si="128"/>
        <v>8265.31</v>
      </c>
      <c r="I287" s="15">
        <f t="shared" si="128"/>
        <v>357.14</v>
      </c>
      <c r="J287" s="15">
        <f t="shared" si="128"/>
        <v>500</v>
      </c>
      <c r="K287" s="15">
        <f t="shared" si="128"/>
        <v>500</v>
      </c>
    </row>
    <row r="288" spans="1:11" ht="63" x14ac:dyDescent="0.25">
      <c r="A288" s="115"/>
      <c r="B288" s="118"/>
      <c r="C288" s="118"/>
      <c r="D288" s="18" t="s">
        <v>17</v>
      </c>
      <c r="E288" s="17">
        <f t="shared" ref="E288:E291" si="129">F288+G288+H288+I288+J288+K288</f>
        <v>1457.48</v>
      </c>
      <c r="F288" s="19">
        <v>129.91999999999999</v>
      </c>
      <c r="G288" s="19">
        <v>155.11000000000001</v>
      </c>
      <c r="H288" s="19">
        <v>165.31</v>
      </c>
      <c r="I288" s="19">
        <v>7.14</v>
      </c>
      <c r="J288" s="19">
        <v>500</v>
      </c>
      <c r="K288" s="19">
        <v>500</v>
      </c>
    </row>
    <row r="289" spans="1:11" ht="94.5" x14ac:dyDescent="0.25">
      <c r="A289" s="115"/>
      <c r="B289" s="118"/>
      <c r="C289" s="118"/>
      <c r="D289" s="18" t="s">
        <v>18</v>
      </c>
      <c r="E289" s="17">
        <f t="shared" si="129"/>
        <v>32069.85</v>
      </c>
      <c r="F289" s="19">
        <v>8263.74</v>
      </c>
      <c r="G289" s="19">
        <v>15356.11</v>
      </c>
      <c r="H289" s="19">
        <v>8100</v>
      </c>
      <c r="I289" s="19">
        <v>350</v>
      </c>
      <c r="J289" s="19">
        <v>0</v>
      </c>
      <c r="K289" s="19">
        <v>0</v>
      </c>
    </row>
    <row r="290" spans="1:11" ht="15.75" customHeight="1" x14ac:dyDescent="0.25">
      <c r="A290" s="115"/>
      <c r="B290" s="118"/>
      <c r="C290" s="118"/>
      <c r="D290" s="18" t="s">
        <v>19</v>
      </c>
      <c r="E290" s="17">
        <f t="shared" si="129"/>
        <v>0</v>
      </c>
      <c r="F290" s="5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</row>
    <row r="291" spans="1:11" ht="78.75" x14ac:dyDescent="0.25">
      <c r="A291" s="116"/>
      <c r="B291" s="119"/>
      <c r="C291" s="119"/>
      <c r="D291" s="18" t="s">
        <v>20</v>
      </c>
      <c r="E291" s="17">
        <f t="shared" si="129"/>
        <v>0</v>
      </c>
      <c r="F291" s="5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</row>
    <row r="292" spans="1:11" ht="15.75" x14ac:dyDescent="0.25">
      <c r="A292" s="126" t="s">
        <v>59</v>
      </c>
      <c r="B292" s="126" t="s">
        <v>40</v>
      </c>
      <c r="C292" s="126" t="s">
        <v>30</v>
      </c>
      <c r="D292" s="64" t="s">
        <v>22</v>
      </c>
      <c r="E292" s="76">
        <f>F292+G292+H292+I292+J292+K292</f>
        <v>7273.9</v>
      </c>
      <c r="F292" s="77">
        <f>F293+F294+F295+F296</f>
        <v>765.48</v>
      </c>
      <c r="G292" s="77">
        <f t="shared" ref="G292:K292" si="130">G293+G294+G295+G296</f>
        <v>1858.24</v>
      </c>
      <c r="H292" s="77">
        <f t="shared" si="130"/>
        <v>2094.4899999999998</v>
      </c>
      <c r="I292" s="77">
        <f t="shared" si="130"/>
        <v>700.15</v>
      </c>
      <c r="J292" s="77">
        <f t="shared" si="130"/>
        <v>927.77</v>
      </c>
      <c r="K292" s="77">
        <f t="shared" si="130"/>
        <v>927.77</v>
      </c>
    </row>
    <row r="293" spans="1:11" ht="63" x14ac:dyDescent="0.25">
      <c r="A293" s="127"/>
      <c r="B293" s="127"/>
      <c r="C293" s="127"/>
      <c r="D293" s="66" t="s">
        <v>17</v>
      </c>
      <c r="E293" s="76">
        <f t="shared" ref="E293:E296" si="131">F293+G293+H293+I293+J293+K293</f>
        <v>6013.82</v>
      </c>
      <c r="F293" s="78">
        <v>672.12</v>
      </c>
      <c r="G293" s="78">
        <v>1858.24</v>
      </c>
      <c r="H293" s="78">
        <v>927.77</v>
      </c>
      <c r="I293" s="78">
        <v>700.15</v>
      </c>
      <c r="J293" s="78">
        <v>927.77</v>
      </c>
      <c r="K293" s="78">
        <v>927.77</v>
      </c>
    </row>
    <row r="294" spans="1:11" ht="94.5" x14ac:dyDescent="0.25">
      <c r="A294" s="127"/>
      <c r="B294" s="127"/>
      <c r="C294" s="127"/>
      <c r="D294" s="66" t="s">
        <v>18</v>
      </c>
      <c r="E294" s="76">
        <f t="shared" si="131"/>
        <v>1260.08</v>
      </c>
      <c r="F294" s="78">
        <v>93.36</v>
      </c>
      <c r="G294" s="78">
        <v>0</v>
      </c>
      <c r="H294" s="78">
        <v>1166.72</v>
      </c>
      <c r="I294" s="78">
        <v>0</v>
      </c>
      <c r="J294" s="78">
        <v>0</v>
      </c>
      <c r="K294" s="78">
        <v>0</v>
      </c>
    </row>
    <row r="295" spans="1:11" ht="63" x14ac:dyDescent="0.25">
      <c r="A295" s="127"/>
      <c r="B295" s="127"/>
      <c r="C295" s="127"/>
      <c r="D295" s="66" t="s">
        <v>19</v>
      </c>
      <c r="E295" s="76">
        <f t="shared" si="131"/>
        <v>0</v>
      </c>
      <c r="F295" s="78">
        <v>0</v>
      </c>
      <c r="G295" s="78">
        <v>0</v>
      </c>
      <c r="H295" s="78">
        <v>0</v>
      </c>
      <c r="I295" s="78">
        <v>0</v>
      </c>
      <c r="J295" s="78">
        <v>0</v>
      </c>
      <c r="K295" s="78">
        <v>0</v>
      </c>
    </row>
    <row r="296" spans="1:11" ht="78.75" x14ac:dyDescent="0.25">
      <c r="A296" s="128"/>
      <c r="B296" s="128"/>
      <c r="C296" s="128"/>
      <c r="D296" s="66" t="s">
        <v>20</v>
      </c>
      <c r="E296" s="76">
        <f t="shared" si="131"/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</row>
    <row r="297" spans="1:11" ht="15.75" x14ac:dyDescent="0.25">
      <c r="A297" s="126" t="s">
        <v>60</v>
      </c>
      <c r="B297" s="126" t="s">
        <v>41</v>
      </c>
      <c r="C297" s="126" t="s">
        <v>30</v>
      </c>
      <c r="D297" s="64" t="s">
        <v>22</v>
      </c>
      <c r="E297" s="76">
        <f>F297+G297+H297+I297+J297+K297</f>
        <v>3033.076</v>
      </c>
      <c r="F297" s="77">
        <f>F298+F299+F300+F301</f>
        <v>1023.02</v>
      </c>
      <c r="G297" s="77">
        <f t="shared" ref="G297:K297" si="132">G298+G299+G300+G301</f>
        <v>323.70600000000002</v>
      </c>
      <c r="H297" s="77">
        <f t="shared" si="132"/>
        <v>1686.35</v>
      </c>
      <c r="I297" s="77">
        <f t="shared" si="132"/>
        <v>0</v>
      </c>
      <c r="J297" s="77">
        <f t="shared" si="132"/>
        <v>0</v>
      </c>
      <c r="K297" s="77">
        <f t="shared" si="132"/>
        <v>0</v>
      </c>
    </row>
    <row r="298" spans="1:11" ht="63" x14ac:dyDescent="0.25">
      <c r="A298" s="127"/>
      <c r="B298" s="127"/>
      <c r="C298" s="127"/>
      <c r="D298" s="66" t="s">
        <v>17</v>
      </c>
      <c r="E298" s="76">
        <f t="shared" ref="E298:E301" si="133">F298+G298+H298+I298+J298+K298</f>
        <v>1397.8760000000002</v>
      </c>
      <c r="F298" s="78">
        <v>787.82</v>
      </c>
      <c r="G298" s="78">
        <v>323.70600000000002</v>
      </c>
      <c r="H298" s="78">
        <v>286.35000000000002</v>
      </c>
      <c r="I298" s="78">
        <v>0</v>
      </c>
      <c r="J298" s="78">
        <v>0</v>
      </c>
      <c r="K298" s="78">
        <v>0</v>
      </c>
    </row>
    <row r="299" spans="1:11" ht="94.5" x14ac:dyDescent="0.25">
      <c r="A299" s="127"/>
      <c r="B299" s="127"/>
      <c r="C299" s="127"/>
      <c r="D299" s="66" t="s">
        <v>18</v>
      </c>
      <c r="E299" s="76">
        <f t="shared" si="133"/>
        <v>1635.2</v>
      </c>
      <c r="F299" s="78">
        <v>235.2</v>
      </c>
      <c r="G299" s="78">
        <v>0</v>
      </c>
      <c r="H299" s="78">
        <v>1400</v>
      </c>
      <c r="I299" s="78">
        <v>0</v>
      </c>
      <c r="J299" s="78">
        <v>0</v>
      </c>
      <c r="K299" s="78">
        <v>0</v>
      </c>
    </row>
    <row r="300" spans="1:11" ht="63" x14ac:dyDescent="0.25">
      <c r="A300" s="127"/>
      <c r="B300" s="127"/>
      <c r="C300" s="127"/>
      <c r="D300" s="66" t="s">
        <v>19</v>
      </c>
      <c r="E300" s="76">
        <f t="shared" si="133"/>
        <v>0</v>
      </c>
      <c r="F300" s="78">
        <v>0</v>
      </c>
      <c r="G300" s="78">
        <v>0</v>
      </c>
      <c r="H300" s="78">
        <v>0</v>
      </c>
      <c r="I300" s="78">
        <v>0</v>
      </c>
      <c r="J300" s="78">
        <v>0</v>
      </c>
      <c r="K300" s="78">
        <v>0</v>
      </c>
    </row>
    <row r="301" spans="1:11" ht="78.75" x14ac:dyDescent="0.25">
      <c r="A301" s="128"/>
      <c r="B301" s="128"/>
      <c r="C301" s="128"/>
      <c r="D301" s="66" t="s">
        <v>20</v>
      </c>
      <c r="E301" s="76">
        <f t="shared" si="133"/>
        <v>0</v>
      </c>
      <c r="F301" s="78">
        <v>0</v>
      </c>
      <c r="G301" s="78">
        <v>0</v>
      </c>
      <c r="H301" s="78">
        <v>0</v>
      </c>
      <c r="I301" s="78">
        <v>0</v>
      </c>
      <c r="J301" s="78">
        <v>0</v>
      </c>
      <c r="K301" s="78">
        <v>0</v>
      </c>
    </row>
    <row r="302" spans="1:11" ht="15.75" x14ac:dyDescent="0.25">
      <c r="A302" s="125" t="s">
        <v>31</v>
      </c>
      <c r="B302" s="125" t="s">
        <v>61</v>
      </c>
      <c r="C302" s="125" t="s">
        <v>28</v>
      </c>
      <c r="D302" s="43" t="s">
        <v>22</v>
      </c>
      <c r="E302" s="44">
        <f>F302+G302+H302+I302+J302+K302</f>
        <v>134402.79999999999</v>
      </c>
      <c r="F302" s="45">
        <f>F303+F304+F305+F306+F307</f>
        <v>19857.979999999996</v>
      </c>
      <c r="G302" s="45">
        <f t="shared" ref="G302:H302" si="134">G303+G304+G305+G306+G307</f>
        <v>22806.5</v>
      </c>
      <c r="H302" s="45">
        <f t="shared" si="134"/>
        <v>24100.510000000002</v>
      </c>
      <c r="I302" s="42">
        <f t="shared" ref="I302" si="135">I303+I304+I305+I306+I307</f>
        <v>30129.809999999998</v>
      </c>
      <c r="J302" s="45">
        <f t="shared" ref="J302:K302" si="136">J303+J304+J305+J306+J307</f>
        <v>18754</v>
      </c>
      <c r="K302" s="45">
        <f t="shared" si="136"/>
        <v>18754</v>
      </c>
    </row>
    <row r="303" spans="1:11" ht="63" x14ac:dyDescent="0.25">
      <c r="A303" s="125"/>
      <c r="B303" s="125"/>
      <c r="C303" s="125"/>
      <c r="D303" s="46" t="s">
        <v>17</v>
      </c>
      <c r="E303" s="44">
        <f t="shared" ref="E303:E307" si="137">F303+G303+H303+I303+J303+K303</f>
        <v>123109.84</v>
      </c>
      <c r="F303" s="47">
        <f>F309+F314+F319+F329+F344+F349+F354+F379+F389+F374</f>
        <v>16276.229999999998</v>
      </c>
      <c r="G303" s="47">
        <v>21896.02</v>
      </c>
      <c r="H303" s="47">
        <v>23683.13</v>
      </c>
      <c r="I303" s="47">
        <f>I309+I312+I319+I324+I329+I334+I339+I344+I349+I364+I369+I374+I379+I384+I389+I394</f>
        <v>23954.459999999995</v>
      </c>
      <c r="J303" s="47">
        <f>J309+J314+J319+J329+J344+J349+J369+J374+J379+J384+J389+J394+J339</f>
        <v>18650</v>
      </c>
      <c r="K303" s="47">
        <f>K309+K314+K319+K329+K344+K349+K369+K374+K379+K384+K389+K394+K339</f>
        <v>18650</v>
      </c>
    </row>
    <row r="304" spans="1:11" ht="94.5" x14ac:dyDescent="0.25">
      <c r="A304" s="125"/>
      <c r="B304" s="125"/>
      <c r="C304" s="125"/>
      <c r="D304" s="46" t="s">
        <v>18</v>
      </c>
      <c r="E304" s="44">
        <f t="shared" si="137"/>
        <v>6664.36</v>
      </c>
      <c r="F304" s="47">
        <f>F310+F315+F320+F330+F345+F350+F355+F380+F390</f>
        <v>3581.75</v>
      </c>
      <c r="G304" s="47">
        <v>910.48</v>
      </c>
      <c r="H304" s="47">
        <v>417.38</v>
      </c>
      <c r="I304" s="47">
        <f>I315+I320+I330+I345+I350+I370+I375+I380+I385+I390+I395+I340</f>
        <v>1546.75</v>
      </c>
      <c r="J304" s="47">
        <f>J315+J320+J330+J345+J350+J370+J375+J380+J385+J390+J395+J340</f>
        <v>104</v>
      </c>
      <c r="K304" s="47">
        <f>K315+K320+K330+K345+K350+K370+K375+K380+K385+K390+K395+K340</f>
        <v>104</v>
      </c>
    </row>
    <row r="305" spans="1:12" ht="63" x14ac:dyDescent="0.25">
      <c r="A305" s="125"/>
      <c r="B305" s="125"/>
      <c r="C305" s="125"/>
      <c r="D305" s="46" t="s">
        <v>19</v>
      </c>
      <c r="E305" s="44">
        <f t="shared" si="137"/>
        <v>4628.6000000000004</v>
      </c>
      <c r="F305" s="47">
        <v>0</v>
      </c>
      <c r="G305" s="47">
        <v>0</v>
      </c>
      <c r="H305" s="47">
        <v>0</v>
      </c>
      <c r="I305" s="47">
        <f>I316+I321+I331+I336+I341+I346+I351+I371+I376+I381+I386+I391+I396</f>
        <v>4628.6000000000004</v>
      </c>
      <c r="J305" s="47">
        <v>0</v>
      </c>
      <c r="K305" s="47">
        <v>0</v>
      </c>
    </row>
    <row r="306" spans="1:12" ht="78.75" x14ac:dyDescent="0.25">
      <c r="A306" s="125"/>
      <c r="B306" s="125"/>
      <c r="C306" s="125"/>
      <c r="D306" s="46" t="s">
        <v>20</v>
      </c>
      <c r="E306" s="44">
        <f t="shared" si="137"/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</row>
    <row r="307" spans="1:12" ht="47.25" x14ac:dyDescent="0.25">
      <c r="A307" s="125"/>
      <c r="B307" s="125"/>
      <c r="C307" s="125"/>
      <c r="D307" s="46" t="s">
        <v>21</v>
      </c>
      <c r="E307" s="44">
        <f t="shared" si="137"/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</row>
    <row r="308" spans="1:12" ht="15.75" x14ac:dyDescent="0.25">
      <c r="A308" s="114" t="s">
        <v>109</v>
      </c>
      <c r="B308" s="117" t="s">
        <v>110</v>
      </c>
      <c r="C308" s="117" t="s">
        <v>28</v>
      </c>
      <c r="D308" s="16" t="s">
        <v>22</v>
      </c>
      <c r="E308" s="27">
        <f>F308+G308+H308+I308+J308+K311+K308</f>
        <v>11775.8</v>
      </c>
      <c r="F308" s="50">
        <f>F309+F310+F311+F312</f>
        <v>0</v>
      </c>
      <c r="G308" s="29">
        <f t="shared" ref="G308:K308" si="138">G309+G310+G311+G312</f>
        <v>0</v>
      </c>
      <c r="H308" s="29">
        <f t="shared" si="138"/>
        <v>5774.21</v>
      </c>
      <c r="I308" s="29">
        <f t="shared" si="138"/>
        <v>6001.59</v>
      </c>
      <c r="J308" s="29">
        <f t="shared" si="138"/>
        <v>0</v>
      </c>
      <c r="K308" s="29">
        <f t="shared" si="138"/>
        <v>0</v>
      </c>
    </row>
    <row r="309" spans="1:12" ht="63" x14ac:dyDescent="0.25">
      <c r="A309" s="115"/>
      <c r="B309" s="118"/>
      <c r="C309" s="118"/>
      <c r="D309" s="18" t="s">
        <v>17</v>
      </c>
      <c r="E309" s="17">
        <f>F309+G309+H309+I309+J309+K309</f>
        <v>11775.8</v>
      </c>
      <c r="F309" s="5">
        <v>0</v>
      </c>
      <c r="G309" s="19">
        <v>0</v>
      </c>
      <c r="H309" s="19">
        <v>5774.21</v>
      </c>
      <c r="I309" s="19">
        <v>6001.59</v>
      </c>
      <c r="J309" s="19">
        <v>0</v>
      </c>
      <c r="K309" s="19">
        <v>0</v>
      </c>
    </row>
    <row r="310" spans="1:12" ht="94.5" x14ac:dyDescent="0.25">
      <c r="A310" s="115"/>
      <c r="B310" s="118"/>
      <c r="C310" s="118"/>
      <c r="D310" s="18" t="s">
        <v>18</v>
      </c>
      <c r="E310" s="17">
        <f>F310+G310+H310+I310+J310+K310</f>
        <v>0</v>
      </c>
      <c r="F310" s="5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</row>
    <row r="311" spans="1:12" ht="15.75" customHeight="1" x14ac:dyDescent="0.25">
      <c r="A311" s="115"/>
      <c r="B311" s="118"/>
      <c r="C311" s="118"/>
      <c r="D311" s="18" t="s">
        <v>19</v>
      </c>
      <c r="E311" s="17">
        <f>F311+G311+H311+I311+J311+K311</f>
        <v>0</v>
      </c>
      <c r="F311" s="5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</row>
    <row r="312" spans="1:12" ht="78.75" x14ac:dyDescent="0.25">
      <c r="A312" s="116"/>
      <c r="B312" s="119"/>
      <c r="C312" s="119"/>
      <c r="D312" s="18" t="s">
        <v>20</v>
      </c>
      <c r="E312" s="17">
        <f>F312+G312+H312+I312+J312+K312</f>
        <v>0</v>
      </c>
      <c r="F312" s="5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</row>
    <row r="313" spans="1:12" ht="15.75" x14ac:dyDescent="0.25">
      <c r="A313" s="129" t="s">
        <v>111</v>
      </c>
      <c r="B313" s="130" t="s">
        <v>112</v>
      </c>
      <c r="C313" s="130" t="s">
        <v>28</v>
      </c>
      <c r="D313" s="102" t="s">
        <v>22</v>
      </c>
      <c r="E313" s="103">
        <f>F313+G313+H313+I313+J313+K313</f>
        <v>19718.68</v>
      </c>
      <c r="F313" s="104">
        <f>F314+F315+F316+F317</f>
        <v>5691.66</v>
      </c>
      <c r="G313" s="104">
        <f t="shared" ref="G313:K313" si="139">G314+G315+G316+G317</f>
        <v>5560.07</v>
      </c>
      <c r="H313" s="104">
        <f t="shared" si="139"/>
        <v>266.95</v>
      </c>
      <c r="I313" s="104">
        <f t="shared" si="139"/>
        <v>0</v>
      </c>
      <c r="J313" s="104">
        <f t="shared" si="139"/>
        <v>4100</v>
      </c>
      <c r="K313" s="104">
        <f t="shared" si="139"/>
        <v>4100</v>
      </c>
    </row>
    <row r="314" spans="1:12" ht="63" x14ac:dyDescent="0.25">
      <c r="A314" s="129"/>
      <c r="B314" s="130"/>
      <c r="C314" s="130"/>
      <c r="D314" s="105" t="s">
        <v>17</v>
      </c>
      <c r="E314" s="106">
        <f t="shared" ref="E314:E317" si="140">F314+G314+H314+I314+J314+K314</f>
        <v>17921.310000000001</v>
      </c>
      <c r="F314" s="107">
        <v>4917.46</v>
      </c>
      <c r="G314" s="107">
        <v>4798.51</v>
      </c>
      <c r="H314" s="107">
        <v>5.34</v>
      </c>
      <c r="I314" s="107">
        <v>0</v>
      </c>
      <c r="J314" s="107">
        <v>4100</v>
      </c>
      <c r="K314" s="107">
        <v>4100</v>
      </c>
      <c r="L314" s="7"/>
    </row>
    <row r="315" spans="1:12" ht="94.5" x14ac:dyDescent="0.25">
      <c r="A315" s="129"/>
      <c r="B315" s="130"/>
      <c r="C315" s="130"/>
      <c r="D315" s="105" t="s">
        <v>18</v>
      </c>
      <c r="E315" s="106">
        <f t="shared" si="140"/>
        <v>1797.37</v>
      </c>
      <c r="F315" s="107">
        <v>774.2</v>
      </c>
      <c r="G315" s="107">
        <v>761.56</v>
      </c>
      <c r="H315" s="107">
        <v>261.61</v>
      </c>
      <c r="I315" s="107">
        <v>0</v>
      </c>
      <c r="J315" s="107">
        <v>0</v>
      </c>
      <c r="K315" s="107">
        <v>0</v>
      </c>
      <c r="L315" s="7"/>
    </row>
    <row r="316" spans="1:12" ht="63" x14ac:dyDescent="0.25">
      <c r="A316" s="129"/>
      <c r="B316" s="130"/>
      <c r="C316" s="130"/>
      <c r="D316" s="105" t="s">
        <v>19</v>
      </c>
      <c r="E316" s="106">
        <f t="shared" si="140"/>
        <v>0</v>
      </c>
      <c r="F316" s="107">
        <v>0</v>
      </c>
      <c r="G316" s="107">
        <v>0</v>
      </c>
      <c r="H316" s="107">
        <v>0</v>
      </c>
      <c r="I316" s="107">
        <v>0</v>
      </c>
      <c r="J316" s="107">
        <v>0</v>
      </c>
      <c r="K316" s="107">
        <v>0</v>
      </c>
      <c r="L316" s="7"/>
    </row>
    <row r="317" spans="1:12" ht="78.75" x14ac:dyDescent="0.25">
      <c r="A317" s="129"/>
      <c r="B317" s="130"/>
      <c r="C317" s="130"/>
      <c r="D317" s="105" t="s">
        <v>20</v>
      </c>
      <c r="E317" s="106">
        <f t="shared" si="140"/>
        <v>0</v>
      </c>
      <c r="F317" s="107">
        <v>0</v>
      </c>
      <c r="G317" s="107">
        <v>0</v>
      </c>
      <c r="H317" s="107">
        <v>0</v>
      </c>
      <c r="I317" s="107">
        <v>0</v>
      </c>
      <c r="J317" s="107">
        <v>0</v>
      </c>
      <c r="K317" s="107">
        <v>0</v>
      </c>
      <c r="L317" s="7"/>
    </row>
    <row r="318" spans="1:12" ht="15.75" x14ac:dyDescent="0.25">
      <c r="A318" s="114" t="s">
        <v>113</v>
      </c>
      <c r="B318" s="121" t="s">
        <v>81</v>
      </c>
      <c r="C318" s="117" t="s">
        <v>28</v>
      </c>
      <c r="D318" s="16" t="s">
        <v>22</v>
      </c>
      <c r="E318" s="17">
        <f>F318+G318+H318+I318+J318+K318</f>
        <v>16411.03</v>
      </c>
      <c r="F318" s="29">
        <f>F319+F320+F321+F322</f>
        <v>1859.85</v>
      </c>
      <c r="G318" s="29">
        <f t="shared" ref="G318:K318" si="141">G319+G320+G321+G322</f>
        <v>1871.4499999999998</v>
      </c>
      <c r="H318" s="29">
        <f t="shared" si="141"/>
        <v>4910.8</v>
      </c>
      <c r="I318" s="29">
        <f t="shared" si="141"/>
        <v>5268.93</v>
      </c>
      <c r="J318" s="29">
        <f t="shared" si="141"/>
        <v>1250</v>
      </c>
      <c r="K318" s="29">
        <f t="shared" si="141"/>
        <v>1250</v>
      </c>
    </row>
    <row r="319" spans="1:12" ht="63" x14ac:dyDescent="0.25">
      <c r="A319" s="115"/>
      <c r="B319" s="121"/>
      <c r="C319" s="118"/>
      <c r="D319" s="18" t="s">
        <v>17</v>
      </c>
      <c r="E319" s="17">
        <f t="shared" ref="E319:E322" si="142">F319+G319+H319+I319+J319+K319</f>
        <v>16260.08</v>
      </c>
      <c r="F319" s="19">
        <v>1774.74</v>
      </c>
      <c r="G319" s="19">
        <v>1805.61</v>
      </c>
      <c r="H319" s="19">
        <v>4910.8</v>
      </c>
      <c r="I319" s="19">
        <v>5268.93</v>
      </c>
      <c r="J319" s="19">
        <v>1250</v>
      </c>
      <c r="K319" s="19">
        <v>1250</v>
      </c>
    </row>
    <row r="320" spans="1:12" ht="94.5" x14ac:dyDescent="0.25">
      <c r="A320" s="115"/>
      <c r="B320" s="121"/>
      <c r="C320" s="118"/>
      <c r="D320" s="18" t="s">
        <v>18</v>
      </c>
      <c r="E320" s="17">
        <f t="shared" si="142"/>
        <v>150.94999999999999</v>
      </c>
      <c r="F320" s="19">
        <v>85.11</v>
      </c>
      <c r="G320" s="19">
        <v>65.84</v>
      </c>
      <c r="H320" s="19">
        <v>0</v>
      </c>
      <c r="I320" s="19">
        <v>0</v>
      </c>
      <c r="J320" s="19">
        <v>0</v>
      </c>
      <c r="K320" s="19">
        <v>0</v>
      </c>
    </row>
    <row r="321" spans="1:11" ht="63" x14ac:dyDescent="0.25">
      <c r="A321" s="115"/>
      <c r="B321" s="121"/>
      <c r="C321" s="118"/>
      <c r="D321" s="18" t="s">
        <v>19</v>
      </c>
      <c r="E321" s="17">
        <f t="shared" si="142"/>
        <v>0</v>
      </c>
      <c r="F321" s="5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</row>
    <row r="322" spans="1:11" ht="78.75" x14ac:dyDescent="0.25">
      <c r="A322" s="116"/>
      <c r="B322" s="121"/>
      <c r="C322" s="119"/>
      <c r="D322" s="18" t="s">
        <v>20</v>
      </c>
      <c r="E322" s="17">
        <f t="shared" si="142"/>
        <v>0</v>
      </c>
      <c r="F322" s="5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</row>
    <row r="323" spans="1:11" ht="15.75" customHeight="1" x14ac:dyDescent="0.25">
      <c r="A323" s="120" t="s">
        <v>143</v>
      </c>
      <c r="B323" s="121" t="s">
        <v>139</v>
      </c>
      <c r="C323" s="121" t="s">
        <v>28</v>
      </c>
      <c r="D323" s="39" t="s">
        <v>22</v>
      </c>
      <c r="E323" s="17">
        <f>F323+G323+H323+I323+J323+K326+K323</f>
        <v>274.07</v>
      </c>
      <c r="F323" s="56">
        <f>F324+F325+F326+F327</f>
        <v>0</v>
      </c>
      <c r="G323" s="15">
        <f t="shared" ref="G323:K323" si="143">G324+G325+G326+G327</f>
        <v>0</v>
      </c>
      <c r="H323" s="15">
        <f t="shared" si="143"/>
        <v>0</v>
      </c>
      <c r="I323" s="15">
        <f t="shared" si="143"/>
        <v>274.07</v>
      </c>
      <c r="J323" s="15">
        <f t="shared" si="143"/>
        <v>0</v>
      </c>
      <c r="K323" s="15">
        <f t="shared" si="143"/>
        <v>0</v>
      </c>
    </row>
    <row r="324" spans="1:11" ht="63" x14ac:dyDescent="0.25">
      <c r="A324" s="120"/>
      <c r="B324" s="121"/>
      <c r="C324" s="121"/>
      <c r="D324" s="18" t="s">
        <v>17</v>
      </c>
      <c r="E324" s="17">
        <f>F324+G324+H324+I324+J324+K324</f>
        <v>274.07</v>
      </c>
      <c r="F324" s="5">
        <v>0</v>
      </c>
      <c r="G324" s="19">
        <v>0</v>
      </c>
      <c r="H324" s="19">
        <v>0</v>
      </c>
      <c r="I324" s="5">
        <v>274.07</v>
      </c>
      <c r="J324" s="5">
        <v>0</v>
      </c>
      <c r="K324" s="5">
        <v>0</v>
      </c>
    </row>
    <row r="325" spans="1:11" ht="94.5" x14ac:dyDescent="0.25">
      <c r="A325" s="120"/>
      <c r="B325" s="121"/>
      <c r="C325" s="121"/>
      <c r="D325" s="18" t="s">
        <v>18</v>
      </c>
      <c r="E325" s="17">
        <f t="shared" ref="E325:E327" si="144">F325+G325+H325+I325+J325+K325</f>
        <v>0</v>
      </c>
      <c r="F325" s="5">
        <v>0</v>
      </c>
      <c r="G325" s="19">
        <f>G330+G335</f>
        <v>0</v>
      </c>
      <c r="H325" s="19">
        <v>0</v>
      </c>
      <c r="I325" s="19">
        <v>0</v>
      </c>
      <c r="J325" s="19">
        <v>0</v>
      </c>
      <c r="K325" s="19">
        <v>0</v>
      </c>
    </row>
    <row r="326" spans="1:11" ht="63" x14ac:dyDescent="0.25">
      <c r="A326" s="120"/>
      <c r="B326" s="121"/>
      <c r="C326" s="121"/>
      <c r="D326" s="18" t="s">
        <v>19</v>
      </c>
      <c r="E326" s="17">
        <f t="shared" si="144"/>
        <v>0</v>
      </c>
      <c r="F326" s="5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</row>
    <row r="327" spans="1:11" ht="78.75" x14ac:dyDescent="0.25">
      <c r="A327" s="120"/>
      <c r="B327" s="121"/>
      <c r="C327" s="121"/>
      <c r="D327" s="18" t="s">
        <v>20</v>
      </c>
      <c r="E327" s="17">
        <f t="shared" si="144"/>
        <v>0</v>
      </c>
      <c r="F327" s="5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</row>
    <row r="328" spans="1:11" ht="15.75" x14ac:dyDescent="0.25">
      <c r="A328" s="120" t="s">
        <v>142</v>
      </c>
      <c r="B328" s="121" t="s">
        <v>82</v>
      </c>
      <c r="C328" s="121" t="s">
        <v>28</v>
      </c>
      <c r="D328" s="39" t="s">
        <v>22</v>
      </c>
      <c r="E328" s="17">
        <f>F328+G328+H328+I328+J328+K331+K328</f>
        <v>27982.1</v>
      </c>
      <c r="F328" s="56">
        <f>F329+F330+F331+F332</f>
        <v>5772.97</v>
      </c>
      <c r="G328" s="15">
        <f t="shared" ref="G328:K328" si="145">G329+G330+G331+G332</f>
        <v>5697.31</v>
      </c>
      <c r="H328" s="15">
        <f t="shared" si="145"/>
        <v>3245.2</v>
      </c>
      <c r="I328" s="15">
        <f t="shared" si="145"/>
        <v>3266.62</v>
      </c>
      <c r="J328" s="15">
        <f t="shared" si="145"/>
        <v>5000</v>
      </c>
      <c r="K328" s="15">
        <f t="shared" si="145"/>
        <v>5000</v>
      </c>
    </row>
    <row r="329" spans="1:11" ht="63" x14ac:dyDescent="0.25">
      <c r="A329" s="120"/>
      <c r="B329" s="121"/>
      <c r="C329" s="121"/>
      <c r="D329" s="18" t="s">
        <v>17</v>
      </c>
      <c r="E329" s="17">
        <f>F329+G329+H329+I329+J329+K329</f>
        <v>26666.3</v>
      </c>
      <c r="F329" s="5">
        <f>F334+F339</f>
        <v>4457.17</v>
      </c>
      <c r="G329" s="19">
        <f>G334+G339</f>
        <v>5697.31</v>
      </c>
      <c r="H329" s="19">
        <v>3245.2</v>
      </c>
      <c r="I329" s="5">
        <v>3266.62</v>
      </c>
      <c r="J329" s="5">
        <f t="shared" ref="J329:K329" si="146">J334+J339</f>
        <v>5000</v>
      </c>
      <c r="K329" s="5">
        <f t="shared" si="146"/>
        <v>5000</v>
      </c>
    </row>
    <row r="330" spans="1:11" ht="94.5" x14ac:dyDescent="0.25">
      <c r="A330" s="120"/>
      <c r="B330" s="121"/>
      <c r="C330" s="121"/>
      <c r="D330" s="18" t="s">
        <v>18</v>
      </c>
      <c r="E330" s="17">
        <f t="shared" ref="E330:E332" si="147">F330+G330+H330+I330+J330+K330</f>
        <v>1315.8</v>
      </c>
      <c r="F330" s="5">
        <f>F335+F340</f>
        <v>1315.8</v>
      </c>
      <c r="G330" s="19">
        <f>G335+G340</f>
        <v>0</v>
      </c>
      <c r="H330" s="19">
        <v>0</v>
      </c>
      <c r="I330" s="19">
        <v>0</v>
      </c>
      <c r="J330" s="19">
        <v>0</v>
      </c>
      <c r="K330" s="19">
        <v>0</v>
      </c>
    </row>
    <row r="331" spans="1:11" ht="63" x14ac:dyDescent="0.25">
      <c r="A331" s="120"/>
      <c r="B331" s="121"/>
      <c r="C331" s="121"/>
      <c r="D331" s="18" t="s">
        <v>19</v>
      </c>
      <c r="E331" s="17">
        <f t="shared" si="147"/>
        <v>0</v>
      </c>
      <c r="F331" s="5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</row>
    <row r="332" spans="1:11" ht="78.75" x14ac:dyDescent="0.25">
      <c r="A332" s="120"/>
      <c r="B332" s="121"/>
      <c r="C332" s="121"/>
      <c r="D332" s="18" t="s">
        <v>20</v>
      </c>
      <c r="E332" s="17">
        <f t="shared" si="147"/>
        <v>0</v>
      </c>
      <c r="F332" s="5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</row>
    <row r="333" spans="1:11" ht="15.75" x14ac:dyDescent="0.25">
      <c r="A333" s="114" t="s">
        <v>72</v>
      </c>
      <c r="B333" s="117" t="s">
        <v>42</v>
      </c>
      <c r="C333" s="117" t="s">
        <v>28</v>
      </c>
      <c r="D333" s="16" t="s">
        <v>22</v>
      </c>
      <c r="E333" s="17">
        <f>F333+G333+H333+I333+J333+K333</f>
        <v>20144.11</v>
      </c>
      <c r="F333" s="56">
        <f>F334+F335+F336+F337</f>
        <v>4446.8</v>
      </c>
      <c r="G333" s="15">
        <f t="shared" ref="G333:K333" si="148">G334+G335+G336+G337</f>
        <v>5697.31</v>
      </c>
      <c r="H333" s="15">
        <f t="shared" si="148"/>
        <v>0</v>
      </c>
      <c r="I333" s="15">
        <f t="shared" si="148"/>
        <v>0</v>
      </c>
      <c r="J333" s="15">
        <f t="shared" si="148"/>
        <v>5000</v>
      </c>
      <c r="K333" s="15">
        <f t="shared" si="148"/>
        <v>5000</v>
      </c>
    </row>
    <row r="334" spans="1:11" ht="63" x14ac:dyDescent="0.25">
      <c r="A334" s="115"/>
      <c r="B334" s="118"/>
      <c r="C334" s="118"/>
      <c r="D334" s="18" t="s">
        <v>17</v>
      </c>
      <c r="E334" s="17">
        <f t="shared" ref="E334:E337" si="149">F334+G334+H334+I334+J334+K334</f>
        <v>20136.11</v>
      </c>
      <c r="F334" s="19">
        <v>4438.8</v>
      </c>
      <c r="G334" s="19">
        <v>5697.31</v>
      </c>
      <c r="H334" s="19">
        <v>0</v>
      </c>
      <c r="I334" s="19">
        <v>0</v>
      </c>
      <c r="J334" s="19">
        <v>5000</v>
      </c>
      <c r="K334" s="19">
        <v>5000</v>
      </c>
    </row>
    <row r="335" spans="1:11" ht="94.5" x14ac:dyDescent="0.25">
      <c r="A335" s="115"/>
      <c r="B335" s="118"/>
      <c r="C335" s="118"/>
      <c r="D335" s="18" t="s">
        <v>18</v>
      </c>
      <c r="E335" s="17">
        <f t="shared" si="149"/>
        <v>8</v>
      </c>
      <c r="F335" s="19">
        <v>8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</row>
    <row r="336" spans="1:11" ht="63" x14ac:dyDescent="0.25">
      <c r="A336" s="115"/>
      <c r="B336" s="118"/>
      <c r="C336" s="118"/>
      <c r="D336" s="18" t="s">
        <v>19</v>
      </c>
      <c r="E336" s="17">
        <f t="shared" si="149"/>
        <v>0</v>
      </c>
      <c r="F336" s="5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</row>
    <row r="337" spans="1:12" ht="78.75" x14ac:dyDescent="0.25">
      <c r="A337" s="116"/>
      <c r="B337" s="119"/>
      <c r="C337" s="119"/>
      <c r="D337" s="18" t="s">
        <v>20</v>
      </c>
      <c r="E337" s="17">
        <f t="shared" si="149"/>
        <v>0</v>
      </c>
      <c r="F337" s="5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</row>
    <row r="338" spans="1:12" ht="15.75" x14ac:dyDescent="0.25">
      <c r="A338" s="129" t="s">
        <v>114</v>
      </c>
      <c r="B338" s="130" t="s">
        <v>112</v>
      </c>
      <c r="C338" s="122" t="s">
        <v>28</v>
      </c>
      <c r="D338" s="102" t="s">
        <v>22</v>
      </c>
      <c r="E338" s="106">
        <f>F338+G338+H338+I338+J338+K338</f>
        <v>1693.12</v>
      </c>
      <c r="F338" s="108">
        <f t="shared" ref="F338:K338" si="150">F339+F340+F341+F342</f>
        <v>1326.1699999999998</v>
      </c>
      <c r="G338" s="107">
        <f t="shared" si="150"/>
        <v>0</v>
      </c>
      <c r="H338" s="107">
        <f t="shared" si="150"/>
        <v>158.95000000000002</v>
      </c>
      <c r="I338" s="107">
        <f t="shared" si="150"/>
        <v>0</v>
      </c>
      <c r="J338" s="107">
        <f t="shared" si="150"/>
        <v>104</v>
      </c>
      <c r="K338" s="107">
        <f t="shared" si="150"/>
        <v>104</v>
      </c>
      <c r="L338" s="6"/>
    </row>
    <row r="339" spans="1:12" ht="63" x14ac:dyDescent="0.25">
      <c r="A339" s="129"/>
      <c r="B339" s="130"/>
      <c r="C339" s="123"/>
      <c r="D339" s="105" t="s">
        <v>17</v>
      </c>
      <c r="E339" s="106">
        <f>F339+G339+H339+I339+J339+K339</f>
        <v>21.55</v>
      </c>
      <c r="F339" s="107">
        <v>18.37</v>
      </c>
      <c r="G339" s="107">
        <v>0</v>
      </c>
      <c r="H339" s="109">
        <v>3.18</v>
      </c>
      <c r="I339" s="107">
        <v>0</v>
      </c>
      <c r="J339" s="107">
        <v>0</v>
      </c>
      <c r="K339" s="107">
        <v>0</v>
      </c>
    </row>
    <row r="340" spans="1:12" ht="94.5" x14ac:dyDescent="0.25">
      <c r="A340" s="129"/>
      <c r="B340" s="130"/>
      <c r="C340" s="123"/>
      <c r="D340" s="105" t="s">
        <v>18</v>
      </c>
      <c r="E340" s="106">
        <f>F340+G340+H340+I340+J340+K340</f>
        <v>1671.57</v>
      </c>
      <c r="F340" s="107">
        <v>1307.8</v>
      </c>
      <c r="G340" s="107">
        <v>0</v>
      </c>
      <c r="H340" s="109">
        <v>155.77000000000001</v>
      </c>
      <c r="I340" s="107">
        <v>0</v>
      </c>
      <c r="J340" s="107">
        <v>104</v>
      </c>
      <c r="K340" s="107">
        <v>104</v>
      </c>
    </row>
    <row r="341" spans="1:12" ht="63" x14ac:dyDescent="0.25">
      <c r="A341" s="129"/>
      <c r="B341" s="130"/>
      <c r="C341" s="123"/>
      <c r="D341" s="105" t="s">
        <v>19</v>
      </c>
      <c r="E341" s="106">
        <f t="shared" ref="E341:E342" si="151">F341+G341+H341+I341+J341+K341</f>
        <v>0</v>
      </c>
      <c r="F341" s="108">
        <v>0</v>
      </c>
      <c r="G341" s="107">
        <v>0</v>
      </c>
      <c r="H341" s="107">
        <v>0</v>
      </c>
      <c r="I341" s="107">
        <v>0</v>
      </c>
      <c r="J341" s="107">
        <v>0</v>
      </c>
      <c r="K341" s="107">
        <v>0</v>
      </c>
    </row>
    <row r="342" spans="1:12" ht="78.75" x14ac:dyDescent="0.25">
      <c r="A342" s="129"/>
      <c r="B342" s="130"/>
      <c r="C342" s="124"/>
      <c r="D342" s="105" t="s">
        <v>20</v>
      </c>
      <c r="E342" s="106">
        <f t="shared" si="151"/>
        <v>0</v>
      </c>
      <c r="F342" s="108">
        <v>0</v>
      </c>
      <c r="G342" s="107">
        <v>0</v>
      </c>
      <c r="H342" s="107">
        <v>0</v>
      </c>
      <c r="I342" s="107">
        <v>0</v>
      </c>
      <c r="J342" s="107">
        <v>0</v>
      </c>
      <c r="K342" s="107">
        <v>0</v>
      </c>
    </row>
    <row r="343" spans="1:12" ht="15.75" x14ac:dyDescent="0.25">
      <c r="A343" s="114" t="s">
        <v>106</v>
      </c>
      <c r="B343" s="117" t="s">
        <v>83</v>
      </c>
      <c r="C343" s="117" t="s">
        <v>73</v>
      </c>
      <c r="D343" s="16" t="s">
        <v>22</v>
      </c>
      <c r="E343" s="24">
        <f>F343+G343+H343+I343+J343+K346</f>
        <v>13287.080000000002</v>
      </c>
      <c r="F343" s="13">
        <f>F344+F345+F346+F347</f>
        <v>3419.0699999999997</v>
      </c>
      <c r="G343" s="29">
        <f t="shared" ref="G343:K343" si="152">G344+G345+G346+G347</f>
        <v>3318.61</v>
      </c>
      <c r="H343" s="29">
        <f t="shared" si="152"/>
        <v>2138.1</v>
      </c>
      <c r="I343" s="29">
        <f t="shared" si="152"/>
        <v>2411.3000000000002</v>
      </c>
      <c r="J343" s="29">
        <f t="shared" si="152"/>
        <v>2000</v>
      </c>
      <c r="K343" s="29">
        <f t="shared" si="152"/>
        <v>2000</v>
      </c>
    </row>
    <row r="344" spans="1:12" ht="63" x14ac:dyDescent="0.25">
      <c r="A344" s="115"/>
      <c r="B344" s="118"/>
      <c r="C344" s="118"/>
      <c r="D344" s="18" t="s">
        <v>17</v>
      </c>
      <c r="E344" s="30">
        <f t="shared" ref="E344:E347" si="153">F344+G344+H344+I344+J344+K347</f>
        <v>12280.439999999999</v>
      </c>
      <c r="F344" s="85">
        <v>2412.4299999999998</v>
      </c>
      <c r="G344" s="19">
        <v>3318.61</v>
      </c>
      <c r="H344" s="19">
        <v>2138.1</v>
      </c>
      <c r="I344" s="19">
        <v>2411.3000000000002</v>
      </c>
      <c r="J344" s="19">
        <v>2000</v>
      </c>
      <c r="K344" s="19">
        <v>2000</v>
      </c>
    </row>
    <row r="345" spans="1:12" ht="94.5" x14ac:dyDescent="0.25">
      <c r="A345" s="115"/>
      <c r="B345" s="118"/>
      <c r="C345" s="118"/>
      <c r="D345" s="18" t="s">
        <v>18</v>
      </c>
      <c r="E345" s="17">
        <f>F345+G345+H345+I345+J345+K345</f>
        <v>1006.64</v>
      </c>
      <c r="F345" s="19">
        <v>1006.64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</row>
    <row r="346" spans="1:12" ht="63" x14ac:dyDescent="0.25">
      <c r="A346" s="115"/>
      <c r="B346" s="118"/>
      <c r="C346" s="118"/>
      <c r="D346" s="18" t="s">
        <v>19</v>
      </c>
      <c r="E346" s="17">
        <f t="shared" si="153"/>
        <v>2000</v>
      </c>
      <c r="F346" s="5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</row>
    <row r="347" spans="1:12" ht="78.75" x14ac:dyDescent="0.25">
      <c r="A347" s="116"/>
      <c r="B347" s="119"/>
      <c r="C347" s="119"/>
      <c r="D347" s="18" t="s">
        <v>20</v>
      </c>
      <c r="E347" s="17">
        <f t="shared" si="153"/>
        <v>0</v>
      </c>
      <c r="F347" s="5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</row>
    <row r="348" spans="1:12" ht="15.75" x14ac:dyDescent="0.25">
      <c r="A348" s="114" t="s">
        <v>97</v>
      </c>
      <c r="B348" s="117" t="s">
        <v>74</v>
      </c>
      <c r="C348" s="117" t="s">
        <v>75</v>
      </c>
      <c r="D348" s="16" t="s">
        <v>22</v>
      </c>
      <c r="E348" s="17">
        <f>F348+G348+H348+I348+J348+K348</f>
        <v>8372.56</v>
      </c>
      <c r="F348" s="5">
        <f>F349+F350+F351+F352</f>
        <v>2086.66</v>
      </c>
      <c r="G348" s="19">
        <f t="shared" ref="G348:K348" si="154">G349+G350+G351+G352</f>
        <v>2285.9</v>
      </c>
      <c r="H348" s="19">
        <f t="shared" si="154"/>
        <v>0</v>
      </c>
      <c r="I348" s="19">
        <f t="shared" si="154"/>
        <v>0</v>
      </c>
      <c r="J348" s="19">
        <f t="shared" si="154"/>
        <v>2000</v>
      </c>
      <c r="K348" s="19">
        <f t="shared" si="154"/>
        <v>2000</v>
      </c>
    </row>
    <row r="349" spans="1:12" ht="63" x14ac:dyDescent="0.25">
      <c r="A349" s="115"/>
      <c r="B349" s="118"/>
      <c r="C349" s="118"/>
      <c r="D349" s="18" t="s">
        <v>17</v>
      </c>
      <c r="E349" s="17">
        <f t="shared" ref="E349:E352" si="155">F349+G349+H349+I349+J349+K349</f>
        <v>8372.56</v>
      </c>
      <c r="F349" s="28">
        <v>2086.66</v>
      </c>
      <c r="G349" s="28">
        <v>2285.9</v>
      </c>
      <c r="H349" s="28">
        <v>0</v>
      </c>
      <c r="I349" s="28">
        <v>0</v>
      </c>
      <c r="J349" s="28">
        <v>2000</v>
      </c>
      <c r="K349" s="28">
        <v>2000</v>
      </c>
    </row>
    <row r="350" spans="1:12" ht="94.5" x14ac:dyDescent="0.25">
      <c r="A350" s="115"/>
      <c r="B350" s="118"/>
      <c r="C350" s="118"/>
      <c r="D350" s="18" t="s">
        <v>18</v>
      </c>
      <c r="E350" s="17">
        <f t="shared" si="155"/>
        <v>0</v>
      </c>
      <c r="F350" s="49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</row>
    <row r="351" spans="1:12" ht="63" x14ac:dyDescent="0.25">
      <c r="A351" s="115"/>
      <c r="B351" s="118"/>
      <c r="C351" s="118"/>
      <c r="D351" s="18" t="s">
        <v>19</v>
      </c>
      <c r="E351" s="17">
        <f t="shared" si="155"/>
        <v>0</v>
      </c>
      <c r="F351" s="49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</row>
    <row r="352" spans="1:12" ht="78.75" x14ac:dyDescent="0.25">
      <c r="A352" s="116"/>
      <c r="B352" s="119"/>
      <c r="C352" s="119"/>
      <c r="D352" s="18" t="s">
        <v>20</v>
      </c>
      <c r="E352" s="17">
        <f t="shared" si="155"/>
        <v>0</v>
      </c>
      <c r="F352" s="49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</row>
    <row r="353" spans="1:11" ht="15.75" hidden="1" x14ac:dyDescent="0.25">
      <c r="A353" s="120" t="s">
        <v>36</v>
      </c>
      <c r="B353" s="121" t="s">
        <v>76</v>
      </c>
      <c r="C353" s="117" t="s">
        <v>77</v>
      </c>
      <c r="D353" s="39" t="s">
        <v>22</v>
      </c>
      <c r="E353" s="17">
        <f>F353+G353+H353+I353+J353+K353</f>
        <v>578</v>
      </c>
      <c r="F353" s="56">
        <f>F354+F355+F356+F357</f>
        <v>78</v>
      </c>
      <c r="G353" s="15">
        <f t="shared" ref="G353:K353" si="156">G354+G355+G356+G357</f>
        <v>100</v>
      </c>
      <c r="H353" s="15">
        <f t="shared" si="156"/>
        <v>100</v>
      </c>
      <c r="I353" s="15">
        <f t="shared" si="156"/>
        <v>100</v>
      </c>
      <c r="J353" s="15">
        <f t="shared" si="156"/>
        <v>100</v>
      </c>
      <c r="K353" s="15">
        <f t="shared" si="156"/>
        <v>100</v>
      </c>
    </row>
    <row r="354" spans="1:11" ht="63" hidden="1" x14ac:dyDescent="0.25">
      <c r="A354" s="120"/>
      <c r="B354" s="121"/>
      <c r="C354" s="118"/>
      <c r="D354" s="18" t="s">
        <v>17</v>
      </c>
      <c r="E354" s="17">
        <f>F354+G354+H354+I354+J354+K357+K354</f>
        <v>578</v>
      </c>
      <c r="F354" s="48">
        <v>78</v>
      </c>
      <c r="G354" s="20">
        <v>100</v>
      </c>
      <c r="H354" s="20">
        <v>100</v>
      </c>
      <c r="I354" s="20">
        <v>100</v>
      </c>
      <c r="J354" s="20">
        <v>100</v>
      </c>
      <c r="K354" s="20">
        <v>100</v>
      </c>
    </row>
    <row r="355" spans="1:11" ht="94.5" hidden="1" x14ac:dyDescent="0.25">
      <c r="A355" s="120"/>
      <c r="B355" s="121"/>
      <c r="C355" s="118"/>
      <c r="D355" s="18" t="s">
        <v>18</v>
      </c>
      <c r="E355" s="17">
        <f>F355+G355+H355+I355+J355+K355</f>
        <v>0</v>
      </c>
      <c r="F355" s="48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</row>
    <row r="356" spans="1:11" ht="63" hidden="1" x14ac:dyDescent="0.25">
      <c r="A356" s="120"/>
      <c r="B356" s="121"/>
      <c r="C356" s="118"/>
      <c r="D356" s="18" t="s">
        <v>19</v>
      </c>
      <c r="E356" s="17">
        <f>F356+G356+H356+I356+J356+K356</f>
        <v>0</v>
      </c>
      <c r="F356" s="48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</row>
    <row r="357" spans="1:11" ht="78.75" hidden="1" x14ac:dyDescent="0.25">
      <c r="A357" s="120"/>
      <c r="B357" s="121"/>
      <c r="C357" s="119"/>
      <c r="D357" s="18" t="s">
        <v>20</v>
      </c>
      <c r="E357" s="17">
        <f t="shared" ref="E357" si="157">F357+G357+H357+I357+J357+K360</f>
        <v>0</v>
      </c>
      <c r="F357" s="48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</row>
    <row r="358" spans="1:11" ht="15.75" hidden="1" x14ac:dyDescent="0.25">
      <c r="A358" s="114"/>
      <c r="B358" s="117"/>
      <c r="C358" s="117"/>
      <c r="D358" s="16"/>
      <c r="E358" s="24"/>
      <c r="F358" s="13"/>
      <c r="G358" s="25"/>
      <c r="H358" s="25"/>
      <c r="I358" s="25"/>
      <c r="J358" s="25"/>
      <c r="K358" s="26"/>
    </row>
    <row r="359" spans="1:11" ht="15.75" hidden="1" x14ac:dyDescent="0.25">
      <c r="A359" s="115"/>
      <c r="B359" s="118"/>
      <c r="C359" s="118"/>
      <c r="D359" s="18"/>
      <c r="E359" s="24"/>
      <c r="F359" s="58"/>
      <c r="G359" s="26"/>
      <c r="H359" s="26"/>
      <c r="I359" s="26"/>
      <c r="J359" s="26"/>
      <c r="K359" s="26"/>
    </row>
    <row r="360" spans="1:11" ht="15.75" hidden="1" x14ac:dyDescent="0.25">
      <c r="A360" s="115"/>
      <c r="B360" s="118"/>
      <c r="C360" s="118"/>
      <c r="D360" s="18"/>
      <c r="E360" s="24"/>
      <c r="F360" s="58"/>
      <c r="G360" s="26"/>
      <c r="H360" s="26"/>
      <c r="I360" s="26"/>
      <c r="J360" s="26"/>
      <c r="K360" s="26"/>
    </row>
    <row r="361" spans="1:11" ht="15.75" hidden="1" x14ac:dyDescent="0.25">
      <c r="A361" s="115"/>
      <c r="B361" s="118"/>
      <c r="C361" s="118"/>
      <c r="D361" s="18"/>
      <c r="E361" s="24"/>
      <c r="F361" s="58"/>
      <c r="G361" s="26"/>
      <c r="H361" s="26"/>
      <c r="I361" s="26"/>
      <c r="J361" s="26"/>
      <c r="K361" s="25"/>
    </row>
    <row r="362" spans="1:11" ht="15.75" hidden="1" x14ac:dyDescent="0.25">
      <c r="A362" s="116"/>
      <c r="B362" s="119"/>
      <c r="C362" s="119"/>
      <c r="D362" s="18"/>
      <c r="E362" s="24"/>
      <c r="F362" s="58"/>
      <c r="G362" s="26"/>
      <c r="H362" s="26"/>
      <c r="I362" s="26"/>
      <c r="J362" s="26"/>
      <c r="K362" s="26"/>
    </row>
    <row r="363" spans="1:11" ht="15.75" customHeight="1" x14ac:dyDescent="0.25">
      <c r="A363" s="114" t="s">
        <v>145</v>
      </c>
      <c r="B363" s="117" t="s">
        <v>146</v>
      </c>
      <c r="C363" s="117" t="s">
        <v>75</v>
      </c>
      <c r="D363" s="16" t="s">
        <v>22</v>
      </c>
      <c r="E363" s="17">
        <f t="shared" ref="E363:E367" si="158">F363+G363+H363+I363+J363+K363</f>
        <v>4080</v>
      </c>
      <c r="F363" s="5">
        <f t="shared" ref="F363" si="159">F364+F365+F366+F367</f>
        <v>0</v>
      </c>
      <c r="G363" s="19">
        <f t="shared" ref="G363" si="160">G364+G365+G366+G367</f>
        <v>0</v>
      </c>
      <c r="H363" s="19">
        <f t="shared" ref="H363" si="161">H364+H365+H366+H367</f>
        <v>0</v>
      </c>
      <c r="I363" s="19">
        <f t="shared" ref="I363" si="162">I364+I365+I366+I367</f>
        <v>80</v>
      </c>
      <c r="J363" s="19">
        <f t="shared" ref="J363" si="163">J364+J365+J366+J367</f>
        <v>2000</v>
      </c>
      <c r="K363" s="19">
        <f t="shared" ref="K363" si="164">K364+K365+K366+K367</f>
        <v>2000</v>
      </c>
    </row>
    <row r="364" spans="1:11" ht="63" x14ac:dyDescent="0.25">
      <c r="A364" s="115"/>
      <c r="B364" s="118"/>
      <c r="C364" s="118"/>
      <c r="D364" s="18" t="s">
        <v>17</v>
      </c>
      <c r="E364" s="17">
        <f t="shared" si="158"/>
        <v>4080</v>
      </c>
      <c r="F364" s="28">
        <v>0</v>
      </c>
      <c r="G364" s="28">
        <v>0</v>
      </c>
      <c r="H364" s="28">
        <v>0</v>
      </c>
      <c r="I364" s="28">
        <v>80</v>
      </c>
      <c r="J364" s="28">
        <v>2000</v>
      </c>
      <c r="K364" s="28">
        <v>2000</v>
      </c>
    </row>
    <row r="365" spans="1:11" ht="94.5" x14ac:dyDescent="0.25">
      <c r="A365" s="115"/>
      <c r="B365" s="118"/>
      <c r="C365" s="118"/>
      <c r="D365" s="18" t="s">
        <v>18</v>
      </c>
      <c r="E365" s="17">
        <f t="shared" si="158"/>
        <v>0</v>
      </c>
      <c r="F365" s="49">
        <v>0</v>
      </c>
      <c r="G365" s="28">
        <v>0</v>
      </c>
      <c r="H365" s="28">
        <v>0</v>
      </c>
      <c r="I365" s="28"/>
      <c r="J365" s="28">
        <v>0</v>
      </c>
      <c r="K365" s="28">
        <v>0</v>
      </c>
    </row>
    <row r="366" spans="1:11" ht="63" x14ac:dyDescent="0.25">
      <c r="A366" s="115"/>
      <c r="B366" s="118"/>
      <c r="C366" s="118"/>
      <c r="D366" s="18" t="s">
        <v>19</v>
      </c>
      <c r="E366" s="17">
        <f t="shared" si="158"/>
        <v>0</v>
      </c>
      <c r="F366" s="49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</row>
    <row r="367" spans="1:11" ht="78.75" x14ac:dyDescent="0.25">
      <c r="A367" s="116"/>
      <c r="B367" s="119"/>
      <c r="C367" s="119"/>
      <c r="D367" s="18" t="s">
        <v>20</v>
      </c>
      <c r="E367" s="17">
        <f t="shared" si="158"/>
        <v>0</v>
      </c>
      <c r="F367" s="49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</row>
    <row r="368" spans="1:11" ht="15.75" customHeight="1" x14ac:dyDescent="0.25">
      <c r="A368" s="114" t="s">
        <v>140</v>
      </c>
      <c r="B368" s="117" t="s">
        <v>144</v>
      </c>
      <c r="C368" s="117" t="s">
        <v>75</v>
      </c>
      <c r="D368" s="16" t="s">
        <v>22</v>
      </c>
      <c r="E368" s="17">
        <f t="shared" ref="E368:E372" si="165">F368+G368+H368+I368+J368+K368</f>
        <v>4220.63</v>
      </c>
      <c r="F368" s="5">
        <f t="shared" ref="F368:K368" si="166">F369+F370+F371+F372</f>
        <v>139.21</v>
      </c>
      <c r="G368" s="19">
        <f t="shared" si="166"/>
        <v>0</v>
      </c>
      <c r="H368" s="19">
        <f t="shared" si="166"/>
        <v>7</v>
      </c>
      <c r="I368" s="19">
        <f t="shared" si="166"/>
        <v>74.42</v>
      </c>
      <c r="J368" s="19">
        <f t="shared" si="166"/>
        <v>2000</v>
      </c>
      <c r="K368" s="19">
        <f t="shared" si="166"/>
        <v>2000</v>
      </c>
    </row>
    <row r="369" spans="1:11" ht="63" x14ac:dyDescent="0.25">
      <c r="A369" s="115"/>
      <c r="B369" s="118"/>
      <c r="C369" s="118"/>
      <c r="D369" s="18" t="s">
        <v>17</v>
      </c>
      <c r="E369" s="17">
        <f t="shared" si="165"/>
        <v>4220.63</v>
      </c>
      <c r="F369" s="28">
        <v>139.21</v>
      </c>
      <c r="G369" s="28">
        <v>0</v>
      </c>
      <c r="H369" s="28">
        <v>7</v>
      </c>
      <c r="I369" s="28">
        <v>74.42</v>
      </c>
      <c r="J369" s="28">
        <v>2000</v>
      </c>
      <c r="K369" s="28">
        <v>2000</v>
      </c>
    </row>
    <row r="370" spans="1:11" ht="94.5" x14ac:dyDescent="0.25">
      <c r="A370" s="115"/>
      <c r="B370" s="118"/>
      <c r="C370" s="118"/>
      <c r="D370" s="18" t="s">
        <v>18</v>
      </c>
      <c r="E370" s="17">
        <f t="shared" si="165"/>
        <v>0</v>
      </c>
      <c r="F370" s="49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</row>
    <row r="371" spans="1:11" ht="63" x14ac:dyDescent="0.25">
      <c r="A371" s="115"/>
      <c r="B371" s="118"/>
      <c r="C371" s="118"/>
      <c r="D371" s="18" t="s">
        <v>19</v>
      </c>
      <c r="E371" s="17">
        <f t="shared" si="165"/>
        <v>0</v>
      </c>
      <c r="F371" s="49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</row>
    <row r="372" spans="1:11" ht="78.75" x14ac:dyDescent="0.25">
      <c r="A372" s="116"/>
      <c r="B372" s="119"/>
      <c r="C372" s="119"/>
      <c r="D372" s="18" t="s">
        <v>20</v>
      </c>
      <c r="E372" s="17">
        <f t="shared" si="165"/>
        <v>0</v>
      </c>
      <c r="F372" s="49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</row>
    <row r="373" spans="1:11" ht="15.75" x14ac:dyDescent="0.25">
      <c r="A373" s="114" t="s">
        <v>97</v>
      </c>
      <c r="B373" s="117" t="s">
        <v>89</v>
      </c>
      <c r="C373" s="117" t="s">
        <v>75</v>
      </c>
      <c r="D373" s="16" t="s">
        <v>22</v>
      </c>
      <c r="E373" s="17">
        <f>F373+G373+H373+I373+J373+K373</f>
        <v>4146.21</v>
      </c>
      <c r="F373" s="5">
        <f>F374+F375+F376+F377</f>
        <v>139.21</v>
      </c>
      <c r="G373" s="19">
        <f t="shared" ref="G373:K373" si="167">G374+G375+G376+G377</f>
        <v>0</v>
      </c>
      <c r="H373" s="19">
        <f t="shared" si="167"/>
        <v>7</v>
      </c>
      <c r="I373" s="19">
        <f t="shared" si="167"/>
        <v>0</v>
      </c>
      <c r="J373" s="19">
        <f t="shared" si="167"/>
        <v>2000</v>
      </c>
      <c r="K373" s="19">
        <f t="shared" si="167"/>
        <v>2000</v>
      </c>
    </row>
    <row r="374" spans="1:11" ht="63" x14ac:dyDescent="0.25">
      <c r="A374" s="115"/>
      <c r="B374" s="118"/>
      <c r="C374" s="118"/>
      <c r="D374" s="18" t="s">
        <v>17</v>
      </c>
      <c r="E374" s="17">
        <f t="shared" ref="E374:E377" si="168">F374+G374+H374+I374+J374+K374</f>
        <v>4146.21</v>
      </c>
      <c r="F374" s="28">
        <v>139.21</v>
      </c>
      <c r="G374" s="28">
        <v>0</v>
      </c>
      <c r="H374" s="28">
        <v>7</v>
      </c>
      <c r="I374" s="28">
        <v>0</v>
      </c>
      <c r="J374" s="28">
        <v>2000</v>
      </c>
      <c r="K374" s="28">
        <v>2000</v>
      </c>
    </row>
    <row r="375" spans="1:11" ht="94.5" x14ac:dyDescent="0.25">
      <c r="A375" s="115"/>
      <c r="B375" s="118"/>
      <c r="C375" s="118"/>
      <c r="D375" s="18" t="s">
        <v>18</v>
      </c>
      <c r="E375" s="17">
        <f t="shared" si="168"/>
        <v>0</v>
      </c>
      <c r="F375" s="49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</row>
    <row r="376" spans="1:11" ht="63" x14ac:dyDescent="0.25">
      <c r="A376" s="115"/>
      <c r="B376" s="118"/>
      <c r="C376" s="118"/>
      <c r="D376" s="18" t="s">
        <v>19</v>
      </c>
      <c r="E376" s="17">
        <f t="shared" si="168"/>
        <v>0</v>
      </c>
      <c r="F376" s="49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</row>
    <row r="377" spans="1:11" ht="78.75" x14ac:dyDescent="0.25">
      <c r="A377" s="116"/>
      <c r="B377" s="119"/>
      <c r="C377" s="119"/>
      <c r="D377" s="18" t="s">
        <v>20</v>
      </c>
      <c r="E377" s="17">
        <f t="shared" si="168"/>
        <v>0</v>
      </c>
      <c r="F377" s="49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</row>
    <row r="378" spans="1:11" ht="15.75" x14ac:dyDescent="0.25">
      <c r="A378" s="114" t="s">
        <v>124</v>
      </c>
      <c r="B378" s="117" t="s">
        <v>123</v>
      </c>
      <c r="C378" s="117" t="s">
        <v>75</v>
      </c>
      <c r="D378" s="16" t="s">
        <v>22</v>
      </c>
      <c r="E378" s="17">
        <f>F378+G378+H378+I378+J378+K378</f>
        <v>2601.4699999999998</v>
      </c>
      <c r="F378" s="5">
        <f>F379+F380+F381+F382</f>
        <v>810.56</v>
      </c>
      <c r="G378" s="19">
        <f t="shared" ref="G378:K378" si="169">G379+G380+G381+G382</f>
        <v>190.91</v>
      </c>
      <c r="H378" s="19">
        <f t="shared" si="169"/>
        <v>1000</v>
      </c>
      <c r="I378" s="19">
        <f t="shared" si="169"/>
        <v>0</v>
      </c>
      <c r="J378" s="19">
        <f t="shared" si="169"/>
        <v>300</v>
      </c>
      <c r="K378" s="19">
        <f t="shared" si="169"/>
        <v>300</v>
      </c>
    </row>
    <row r="379" spans="1:11" ht="63" x14ac:dyDescent="0.25">
      <c r="A379" s="115"/>
      <c r="B379" s="118"/>
      <c r="C379" s="118"/>
      <c r="D379" s="18" t="s">
        <v>17</v>
      </c>
      <c r="E379" s="17">
        <f t="shared" ref="E379:E382" si="170">F379+G379+H379+I379+J379+K379</f>
        <v>2201.4700000000003</v>
      </c>
      <c r="F379" s="28">
        <v>410.56</v>
      </c>
      <c r="G379" s="28">
        <v>190.91</v>
      </c>
      <c r="H379" s="28">
        <v>1000</v>
      </c>
      <c r="I379" s="28">
        <v>0</v>
      </c>
      <c r="J379" s="28">
        <v>300</v>
      </c>
      <c r="K379" s="28">
        <v>300</v>
      </c>
    </row>
    <row r="380" spans="1:11" ht="94.5" x14ac:dyDescent="0.25">
      <c r="A380" s="115"/>
      <c r="B380" s="118"/>
      <c r="C380" s="118"/>
      <c r="D380" s="18" t="s">
        <v>18</v>
      </c>
      <c r="E380" s="17">
        <f t="shared" si="170"/>
        <v>400</v>
      </c>
      <c r="F380" s="28">
        <v>400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</row>
    <row r="381" spans="1:11" ht="63" x14ac:dyDescent="0.25">
      <c r="A381" s="115"/>
      <c r="B381" s="118"/>
      <c r="C381" s="118"/>
      <c r="D381" s="18" t="s">
        <v>19</v>
      </c>
      <c r="E381" s="17">
        <f t="shared" si="170"/>
        <v>0</v>
      </c>
      <c r="F381" s="49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</row>
    <row r="382" spans="1:11" ht="78.75" x14ac:dyDescent="0.25">
      <c r="A382" s="116"/>
      <c r="B382" s="119"/>
      <c r="C382" s="119"/>
      <c r="D382" s="18" t="s">
        <v>20</v>
      </c>
      <c r="E382" s="17">
        <f t="shared" si="170"/>
        <v>0</v>
      </c>
      <c r="F382" s="49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</row>
    <row r="383" spans="1:11" ht="15.75" x14ac:dyDescent="0.25">
      <c r="A383" s="114" t="s">
        <v>140</v>
      </c>
      <c r="B383" s="117" t="s">
        <v>88</v>
      </c>
      <c r="C383" s="117" t="s">
        <v>75</v>
      </c>
      <c r="D383" s="16" t="s">
        <v>22</v>
      </c>
      <c r="E383" s="17">
        <f>F383+G383+H383+I383+J383+K383</f>
        <v>16278.599999999999</v>
      </c>
      <c r="F383" s="5">
        <f>F384+F385+F386+F387</f>
        <v>0</v>
      </c>
      <c r="G383" s="5">
        <f t="shared" ref="G383:K383" si="171">G384+G385+G386+G387</f>
        <v>3610.2</v>
      </c>
      <c r="H383" s="5">
        <f t="shared" si="171"/>
        <v>6216.9</v>
      </c>
      <c r="I383" s="5">
        <f t="shared" si="171"/>
        <v>6451.5</v>
      </c>
      <c r="J383" s="5">
        <f t="shared" si="171"/>
        <v>0</v>
      </c>
      <c r="K383" s="5">
        <f t="shared" si="171"/>
        <v>0</v>
      </c>
    </row>
    <row r="384" spans="1:11" ht="63" x14ac:dyDescent="0.25">
      <c r="A384" s="115"/>
      <c r="B384" s="118"/>
      <c r="C384" s="118"/>
      <c r="D384" s="18" t="s">
        <v>17</v>
      </c>
      <c r="E384" s="17">
        <f t="shared" ref="E384:E387" si="172">F384+G384+H384+I384+J384+K384</f>
        <v>16278.599999999999</v>
      </c>
      <c r="F384" s="28">
        <v>0</v>
      </c>
      <c r="G384" s="28">
        <v>3610.2</v>
      </c>
      <c r="H384" s="28">
        <v>6216.9</v>
      </c>
      <c r="I384" s="28">
        <v>6451.5</v>
      </c>
      <c r="J384" s="28">
        <v>0</v>
      </c>
      <c r="K384" s="28">
        <v>0</v>
      </c>
    </row>
    <row r="385" spans="1:11" ht="94.5" x14ac:dyDescent="0.25">
      <c r="A385" s="115"/>
      <c r="B385" s="118"/>
      <c r="C385" s="118"/>
      <c r="D385" s="18" t="s">
        <v>18</v>
      </c>
      <c r="E385" s="17">
        <f t="shared" si="172"/>
        <v>0</v>
      </c>
      <c r="F385" s="49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</row>
    <row r="386" spans="1:11" ht="63" x14ac:dyDescent="0.25">
      <c r="A386" s="115"/>
      <c r="B386" s="118"/>
      <c r="C386" s="118"/>
      <c r="D386" s="18" t="s">
        <v>19</v>
      </c>
      <c r="E386" s="17">
        <f t="shared" si="172"/>
        <v>0</v>
      </c>
      <c r="F386" s="49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</row>
    <row r="387" spans="1:11" ht="78.75" x14ac:dyDescent="0.25">
      <c r="A387" s="116"/>
      <c r="B387" s="119"/>
      <c r="C387" s="119"/>
      <c r="D387" s="18" t="s">
        <v>20</v>
      </c>
      <c r="E387" s="17">
        <f t="shared" si="172"/>
        <v>0</v>
      </c>
      <c r="F387" s="49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</row>
    <row r="388" spans="1:11" ht="15.75" x14ac:dyDescent="0.25">
      <c r="A388" s="114" t="s">
        <v>133</v>
      </c>
      <c r="B388" s="117" t="s">
        <v>134</v>
      </c>
      <c r="C388" s="117" t="s">
        <v>75</v>
      </c>
      <c r="D388" s="16" t="s">
        <v>22</v>
      </c>
      <c r="E388" s="17">
        <f>F388+G388+H388+I388+J388+K388</f>
        <v>4918.5800000000008</v>
      </c>
      <c r="F388" s="5">
        <f>F389+F390+F391+F392</f>
        <v>0</v>
      </c>
      <c r="G388" s="5">
        <f t="shared" ref="G388:K388" si="173">G389+G390+G391+G392</f>
        <v>147.81</v>
      </c>
      <c r="H388" s="5">
        <f t="shared" si="173"/>
        <v>0</v>
      </c>
      <c r="I388" s="5">
        <f t="shared" si="173"/>
        <v>4770.7700000000004</v>
      </c>
      <c r="J388" s="5">
        <f t="shared" si="173"/>
        <v>0</v>
      </c>
      <c r="K388" s="5">
        <f t="shared" si="173"/>
        <v>0</v>
      </c>
    </row>
    <row r="389" spans="1:11" ht="63" x14ac:dyDescent="0.25">
      <c r="A389" s="115"/>
      <c r="B389" s="118"/>
      <c r="C389" s="118"/>
      <c r="D389" s="18" t="s">
        <v>17</v>
      </c>
      <c r="E389" s="17">
        <f t="shared" ref="E389:E392" si="174">F389+G389+H389+I389+J389+K389</f>
        <v>168.8</v>
      </c>
      <c r="F389" s="28">
        <v>0</v>
      </c>
      <c r="G389" s="28">
        <v>73.38</v>
      </c>
      <c r="H389" s="28">
        <v>0</v>
      </c>
      <c r="I389" s="28">
        <v>95.42</v>
      </c>
      <c r="J389" s="28">
        <v>0</v>
      </c>
      <c r="K389" s="28">
        <v>0</v>
      </c>
    </row>
    <row r="390" spans="1:11" ht="94.5" x14ac:dyDescent="0.25">
      <c r="A390" s="115"/>
      <c r="B390" s="118"/>
      <c r="C390" s="118"/>
      <c r="D390" s="18" t="s">
        <v>18</v>
      </c>
      <c r="E390" s="17">
        <f t="shared" si="174"/>
        <v>121.18</v>
      </c>
      <c r="F390" s="49">
        <v>0</v>
      </c>
      <c r="G390" s="28">
        <v>74.430000000000007</v>
      </c>
      <c r="H390" s="28">
        <v>0</v>
      </c>
      <c r="I390" s="28">
        <v>46.75</v>
      </c>
      <c r="J390" s="28">
        <v>0</v>
      </c>
      <c r="K390" s="28">
        <v>0</v>
      </c>
    </row>
    <row r="391" spans="1:11" ht="63" x14ac:dyDescent="0.25">
      <c r="A391" s="115"/>
      <c r="B391" s="118"/>
      <c r="C391" s="118"/>
      <c r="D391" s="18" t="s">
        <v>19</v>
      </c>
      <c r="E391" s="17">
        <f t="shared" si="174"/>
        <v>4628.6000000000004</v>
      </c>
      <c r="F391" s="49">
        <v>0</v>
      </c>
      <c r="G391" s="28">
        <v>0</v>
      </c>
      <c r="H391" s="28">
        <v>0</v>
      </c>
      <c r="I391" s="28">
        <v>4628.6000000000004</v>
      </c>
      <c r="J391" s="28">
        <v>0</v>
      </c>
      <c r="K391" s="28">
        <v>0</v>
      </c>
    </row>
    <row r="392" spans="1:11" ht="78.75" x14ac:dyDescent="0.25">
      <c r="A392" s="116"/>
      <c r="B392" s="119"/>
      <c r="C392" s="119"/>
      <c r="D392" s="18" t="s">
        <v>20</v>
      </c>
      <c r="E392" s="17">
        <f t="shared" si="174"/>
        <v>0</v>
      </c>
      <c r="F392" s="49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</row>
    <row r="393" spans="1:11" ht="15.75" customHeight="1" x14ac:dyDescent="0.25">
      <c r="A393" s="114" t="s">
        <v>141</v>
      </c>
      <c r="B393" s="117" t="s">
        <v>101</v>
      </c>
      <c r="C393" s="117" t="s">
        <v>75</v>
      </c>
      <c r="D393" s="16" t="s">
        <v>22</v>
      </c>
      <c r="E393" s="17">
        <f>F393+G393+H393+I393+J393+K393</f>
        <v>1801.35</v>
      </c>
      <c r="F393" s="96">
        <f>F394+F395+F396+F397</f>
        <v>0</v>
      </c>
      <c r="G393" s="98">
        <f t="shared" ref="G393:K393" si="175">G394+G395+G396+G397</f>
        <v>8.74</v>
      </c>
      <c r="H393" s="96">
        <f t="shared" si="175"/>
        <v>262</v>
      </c>
      <c r="I393" s="96">
        <f t="shared" si="175"/>
        <v>1530.61</v>
      </c>
      <c r="J393" s="96">
        <f t="shared" si="175"/>
        <v>0</v>
      </c>
      <c r="K393" s="96">
        <f t="shared" si="175"/>
        <v>0</v>
      </c>
    </row>
    <row r="394" spans="1:11" ht="63" x14ac:dyDescent="0.25">
      <c r="A394" s="115"/>
      <c r="B394" s="118"/>
      <c r="C394" s="118"/>
      <c r="D394" s="18" t="s">
        <v>17</v>
      </c>
      <c r="E394" s="17">
        <f t="shared" ref="E394:E397" si="176">F394+G394+H394+I394+J394+K394</f>
        <v>292.7</v>
      </c>
      <c r="F394" s="28">
        <v>0</v>
      </c>
      <c r="G394" s="28">
        <v>0.09</v>
      </c>
      <c r="H394" s="28">
        <v>262</v>
      </c>
      <c r="I394" s="28">
        <v>30.61</v>
      </c>
      <c r="J394" s="28">
        <v>0</v>
      </c>
      <c r="K394" s="28">
        <v>0</v>
      </c>
    </row>
    <row r="395" spans="1:11" ht="94.5" x14ac:dyDescent="0.25">
      <c r="A395" s="115"/>
      <c r="B395" s="118"/>
      <c r="C395" s="118"/>
      <c r="D395" s="18" t="s">
        <v>18</v>
      </c>
      <c r="E395" s="17">
        <f t="shared" si="176"/>
        <v>1508.65</v>
      </c>
      <c r="F395" s="49">
        <v>0</v>
      </c>
      <c r="G395" s="28">
        <v>8.65</v>
      </c>
      <c r="H395" s="28">
        <v>0</v>
      </c>
      <c r="I395" s="28">
        <v>1500</v>
      </c>
      <c r="J395" s="28">
        <v>0</v>
      </c>
      <c r="K395" s="28">
        <v>0</v>
      </c>
    </row>
    <row r="396" spans="1:11" ht="63" x14ac:dyDescent="0.25">
      <c r="A396" s="115"/>
      <c r="B396" s="118"/>
      <c r="C396" s="118"/>
      <c r="D396" s="18" t="s">
        <v>19</v>
      </c>
      <c r="E396" s="17">
        <f t="shared" si="176"/>
        <v>0</v>
      </c>
      <c r="F396" s="49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</row>
    <row r="397" spans="1:11" ht="78.75" x14ac:dyDescent="0.25">
      <c r="A397" s="116"/>
      <c r="B397" s="119"/>
      <c r="C397" s="119"/>
      <c r="D397" s="18" t="s">
        <v>20</v>
      </c>
      <c r="E397" s="17">
        <f t="shared" si="176"/>
        <v>0</v>
      </c>
      <c r="F397" s="49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</row>
    <row r="398" spans="1:11" x14ac:dyDescent="0.25">
      <c r="A398" s="3"/>
      <c r="B398" s="4"/>
      <c r="C398" s="4"/>
      <c r="D398" s="4"/>
      <c r="E398" s="4"/>
      <c r="F398" s="3"/>
      <c r="G398" s="4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4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4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4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4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4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4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4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4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4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4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4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4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x14ac:dyDescent="0.2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x14ac:dyDescent="0.2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x14ac:dyDescent="0.2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x14ac:dyDescent="0.2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x14ac:dyDescent="0.2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x14ac:dyDescent="0.2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2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2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x14ac:dyDescent="0.2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x14ac:dyDescent="0.2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x14ac:dyDescent="0.2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x14ac:dyDescent="0.2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x14ac:dyDescent="0.2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x14ac:dyDescent="0.2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x14ac:dyDescent="0.2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</row>
  </sheetData>
  <mergeCells count="235">
    <mergeCell ref="B232:B236"/>
    <mergeCell ref="C232:C236"/>
    <mergeCell ref="A262:A266"/>
    <mergeCell ref="B262:B266"/>
    <mergeCell ref="C262:C266"/>
    <mergeCell ref="A383:A387"/>
    <mergeCell ref="B383:B387"/>
    <mergeCell ref="C383:C387"/>
    <mergeCell ref="B146:B151"/>
    <mergeCell ref="C368:C372"/>
    <mergeCell ref="B368:B372"/>
    <mergeCell ref="A368:A372"/>
    <mergeCell ref="A152:A156"/>
    <mergeCell ref="B152:B156"/>
    <mergeCell ref="C152:C156"/>
    <mergeCell ref="C252:C256"/>
    <mergeCell ref="A257:A261"/>
    <mergeCell ref="B257:B261"/>
    <mergeCell ref="C257:C261"/>
    <mergeCell ref="A222:A226"/>
    <mergeCell ref="B222:B226"/>
    <mergeCell ref="A272:A276"/>
    <mergeCell ref="B272:B276"/>
    <mergeCell ref="A167:A171"/>
    <mergeCell ref="B167:B171"/>
    <mergeCell ref="C167:C171"/>
    <mergeCell ref="A313:A317"/>
    <mergeCell ref="B313:B317"/>
    <mergeCell ref="C313:C317"/>
    <mergeCell ref="C308:C312"/>
    <mergeCell ref="C272:C276"/>
    <mergeCell ref="A187:A191"/>
    <mergeCell ref="B187:B191"/>
    <mergeCell ref="C187:C191"/>
    <mergeCell ref="A172:A176"/>
    <mergeCell ref="B172:B176"/>
    <mergeCell ref="C172:C176"/>
    <mergeCell ref="A282:A286"/>
    <mergeCell ref="B282:B286"/>
    <mergeCell ref="C282:C286"/>
    <mergeCell ref="A297:A301"/>
    <mergeCell ref="B297:B301"/>
    <mergeCell ref="C297:C301"/>
    <mergeCell ref="A237:A241"/>
    <mergeCell ref="B237:B241"/>
    <mergeCell ref="C237:C241"/>
    <mergeCell ref="A267:A271"/>
    <mergeCell ref="B267:B271"/>
    <mergeCell ref="C267:C271"/>
    <mergeCell ref="A227:A231"/>
    <mergeCell ref="B227:B231"/>
    <mergeCell ref="C227:C231"/>
    <mergeCell ref="A232:A236"/>
    <mergeCell ref="A86:A90"/>
    <mergeCell ref="B86:B90"/>
    <mergeCell ref="C86:C90"/>
    <mergeCell ref="A146:A151"/>
    <mergeCell ref="B116:B120"/>
    <mergeCell ref="C116:C120"/>
    <mergeCell ref="A91:A95"/>
    <mergeCell ref="B91:B95"/>
    <mergeCell ref="C91:C95"/>
    <mergeCell ref="A101:A105"/>
    <mergeCell ref="B101:B105"/>
    <mergeCell ref="C101:C105"/>
    <mergeCell ref="A96:A100"/>
    <mergeCell ref="B96:B100"/>
    <mergeCell ref="C96:C100"/>
    <mergeCell ref="A106:A110"/>
    <mergeCell ref="B106:B110"/>
    <mergeCell ref="C106:C110"/>
    <mergeCell ref="A81:A85"/>
    <mergeCell ref="B81:B85"/>
    <mergeCell ref="C81:C85"/>
    <mergeCell ref="A76:A80"/>
    <mergeCell ref="B76:B80"/>
    <mergeCell ref="C76:C80"/>
    <mergeCell ref="A61:A65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D5:K5"/>
    <mergeCell ref="D6:K6"/>
    <mergeCell ref="C222:C226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B66:B70"/>
    <mergeCell ref="C66:C70"/>
    <mergeCell ref="A55:A60"/>
    <mergeCell ref="B55:B60"/>
    <mergeCell ref="C55:C60"/>
    <mergeCell ref="A247:A251"/>
    <mergeCell ref="B247:B251"/>
    <mergeCell ref="C247:C251"/>
    <mergeCell ref="A252:A256"/>
    <mergeCell ref="B252:B256"/>
    <mergeCell ref="A242:A246"/>
    <mergeCell ref="B242:B246"/>
    <mergeCell ref="C242:C246"/>
    <mergeCell ref="A131:A135"/>
    <mergeCell ref="B131:B135"/>
    <mergeCell ref="C131:C135"/>
    <mergeCell ref="B157:B161"/>
    <mergeCell ref="C157:C161"/>
    <mergeCell ref="A192:A196"/>
    <mergeCell ref="B192:B196"/>
    <mergeCell ref="C192:C196"/>
    <mergeCell ref="A177:A181"/>
    <mergeCell ref="C177:C181"/>
    <mergeCell ref="B177:B181"/>
    <mergeCell ref="B182:B186"/>
    <mergeCell ref="C146:C151"/>
    <mergeCell ref="A116:A120"/>
    <mergeCell ref="A378:A382"/>
    <mergeCell ref="B378:B382"/>
    <mergeCell ref="C378:C382"/>
    <mergeCell ref="A202:A206"/>
    <mergeCell ref="B202:B206"/>
    <mergeCell ref="C202:C206"/>
    <mergeCell ref="A277:A281"/>
    <mergeCell ref="B277:B281"/>
    <mergeCell ref="C277:C281"/>
    <mergeCell ref="A353:A357"/>
    <mergeCell ref="B353:B357"/>
    <mergeCell ref="C353:C357"/>
    <mergeCell ref="A358:A362"/>
    <mergeCell ref="B358:B362"/>
    <mergeCell ref="C358:C362"/>
    <mergeCell ref="A348:A352"/>
    <mergeCell ref="B348:B352"/>
    <mergeCell ref="C348:C352"/>
    <mergeCell ref="B328:B332"/>
    <mergeCell ref="C328:C332"/>
    <mergeCell ref="C182:C186"/>
    <mergeCell ref="A182:A186"/>
    <mergeCell ref="A162:A166"/>
    <mergeCell ref="A121:A125"/>
    <mergeCell ref="B121:B125"/>
    <mergeCell ref="C121:C125"/>
    <mergeCell ref="A126:A130"/>
    <mergeCell ref="B126:B130"/>
    <mergeCell ref="C126:C130"/>
    <mergeCell ref="B162:B166"/>
    <mergeCell ref="C162:C166"/>
    <mergeCell ref="A207:A211"/>
    <mergeCell ref="B207:B211"/>
    <mergeCell ref="C207:C211"/>
    <mergeCell ref="A197:A201"/>
    <mergeCell ref="B197:B201"/>
    <mergeCell ref="C197:C201"/>
    <mergeCell ref="A136:A140"/>
    <mergeCell ref="B136:B140"/>
    <mergeCell ref="C136:C140"/>
    <mergeCell ref="A141:A145"/>
    <mergeCell ref="B141:B145"/>
    <mergeCell ref="C141:C145"/>
    <mergeCell ref="A388:A392"/>
    <mergeCell ref="B388:B392"/>
    <mergeCell ref="C388:C392"/>
    <mergeCell ref="A287:A291"/>
    <mergeCell ref="B287:B291"/>
    <mergeCell ref="C287:C291"/>
    <mergeCell ref="A328:A332"/>
    <mergeCell ref="A373:A377"/>
    <mergeCell ref="B373:B377"/>
    <mergeCell ref="C373:C377"/>
    <mergeCell ref="A343:A347"/>
    <mergeCell ref="B343:B347"/>
    <mergeCell ref="C343:C347"/>
    <mergeCell ref="A333:A337"/>
    <mergeCell ref="B333:B337"/>
    <mergeCell ref="C333:C337"/>
    <mergeCell ref="A338:A342"/>
    <mergeCell ref="B338:B342"/>
    <mergeCell ref="A363:A367"/>
    <mergeCell ref="B363:B367"/>
    <mergeCell ref="C363:C367"/>
    <mergeCell ref="C318:C322"/>
    <mergeCell ref="A308:A312"/>
    <mergeCell ref="B308:B312"/>
    <mergeCell ref="A111:A115"/>
    <mergeCell ref="B111:B115"/>
    <mergeCell ref="C111:C115"/>
    <mergeCell ref="A323:A327"/>
    <mergeCell ref="B323:B327"/>
    <mergeCell ref="C323:C327"/>
    <mergeCell ref="A393:A397"/>
    <mergeCell ref="B393:B397"/>
    <mergeCell ref="C393:C397"/>
    <mergeCell ref="C338:C342"/>
    <mergeCell ref="A318:A322"/>
    <mergeCell ref="B318:B322"/>
    <mergeCell ref="A212:A216"/>
    <mergeCell ref="B212:B216"/>
    <mergeCell ref="C212:C216"/>
    <mergeCell ref="A302:A307"/>
    <mergeCell ref="B302:B307"/>
    <mergeCell ref="C302:C307"/>
    <mergeCell ref="A217:A221"/>
    <mergeCell ref="B217:B221"/>
    <mergeCell ref="C217:C221"/>
    <mergeCell ref="A292:A296"/>
    <mergeCell ref="B292:B296"/>
    <mergeCell ref="C292:C29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4" manualBreakCount="4">
    <brk id="18" max="16383" man="1"/>
    <brk id="24" max="16383" man="1"/>
    <brk id="369" max="11" man="1"/>
    <brk id="3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2022-08-02T04:38:17Z</dcterms:modified>
</cp:coreProperties>
</file>